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<sst xmlns="http://schemas.openxmlformats.org/spreadsheetml/2006/main" count="228">
  <si>
    <t>西安市保障性住房（经适房）资格联审信息表第000批（原表）</t>
  </si>
  <si>
    <t>基本信息（未央区第 161 批 共 32 户，计 62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</si>
  <si>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</si>
  <si>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</si>
  <si>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</si>
  <si>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</si>
  <si>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</si>
  <si>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</si>
  <si>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</si>
  <si>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</si>
  <si>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</si>
  <si>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</si>
  <si>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</si>
  <si>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</si>
  <si>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张利群</t>
  </si>
  <si>
    <t>女</t>
  </si>
  <si>
    <t>本人</t>
  </si>
  <si>
    <t>610203****08174625</t>
  </si>
  <si>
    <t>保姆</t>
  </si>
  <si>
    <t>西安市未央区张家堡街道方新社区</t>
  </si>
  <si>
    <t>已婚</t>
  </si>
  <si>
    <t>张家堡</t>
  </si>
  <si>
    <t>成员1</t>
  </si>
  <si>
    <t>王攀</t>
  </si>
  <si>
    <t>男</t>
  </si>
  <si>
    <t>配偶</t>
  </si>
  <si>
    <t>610122****09282035</t>
  </si>
  <si>
    <t>快递员</t>
  </si>
  <si>
    <t>西安市蓝田县普化镇当院村</t>
  </si>
  <si>
    <t>任为</t>
  </si>
  <si>
    <t>610124****07183931</t>
  </si>
  <si>
    <t>中建西部建设新疆公司呼和浩特厂</t>
  </si>
  <si>
    <t>西安市未央区政法巷21号南楼1门3层6号</t>
  </si>
  <si>
    <t>杨晓筱</t>
  </si>
  <si>
    <t>610124****05293680</t>
  </si>
  <si>
    <t>酒店客房服务</t>
  </si>
  <si>
    <t>陕西省周至县尚村镇西普村北大街27号</t>
  </si>
  <si>
    <t>成员2</t>
  </si>
  <si>
    <t>任帅钰</t>
  </si>
  <si>
    <t>子女</t>
  </si>
  <si>
    <t>610124****12073654</t>
  </si>
  <si>
    <t>星火路小学</t>
  </si>
  <si>
    <t>未婚</t>
  </si>
  <si>
    <t>汪金川</t>
  </si>
  <si>
    <t>610202****12080017</t>
  </si>
  <si>
    <t>铜川宏远装卸公司（退休）</t>
  </si>
  <si>
    <t>西安市未央区开元路南段10号5号楼1门2406号</t>
  </si>
  <si>
    <t>宋玉卿</t>
  </si>
  <si>
    <t>610202****02032025</t>
  </si>
  <si>
    <t>铜川市防爆电机厂（退休）</t>
  </si>
  <si>
    <t>王茜</t>
  </si>
  <si>
    <t>610203****12070425</t>
  </si>
  <si>
    <t>西安宏达传媒有限责任公司</t>
  </si>
  <si>
    <t>凤城八路八号</t>
  </si>
  <si>
    <t>蒲俊峰</t>
  </si>
  <si>
    <t>610104****06233473</t>
  </si>
  <si>
    <t>西安来威涂料装饰有限公司</t>
  </si>
  <si>
    <t>未央区张家堡街办文景社区</t>
  </si>
  <si>
    <t>何丽荣</t>
  </si>
  <si>
    <t>612127****11113661</t>
  </si>
  <si>
    <t>西安市回味依衣女装服饰公司</t>
  </si>
  <si>
    <t>西安市未央区二府庄1号付1号</t>
  </si>
  <si>
    <t>谭亮</t>
  </si>
  <si>
    <t>612127****1221367X</t>
  </si>
  <si>
    <t>新疆精河县悦洋纺织公司</t>
  </si>
  <si>
    <t>温方佳</t>
  </si>
  <si>
    <t>610521****10081213</t>
  </si>
  <si>
    <t>西安大明宫运营管理股份有限公司</t>
  </si>
  <si>
    <t>王淑荣</t>
  </si>
  <si>
    <t>150404****11133528</t>
  </si>
  <si>
    <t>西安怡康医药连锁有限责任公司</t>
  </si>
  <si>
    <t>内蒙古赤峰市松山区初头朗镇窑沟门村四组112号</t>
  </si>
  <si>
    <t>温昊萱</t>
  </si>
  <si>
    <t>610112****0311253X</t>
  </si>
  <si>
    <t>无</t>
  </si>
  <si>
    <t>成员3</t>
  </si>
  <si>
    <t>温昊鑫</t>
  </si>
  <si>
    <t>610112****02022515</t>
  </si>
  <si>
    <t>杨佩华</t>
  </si>
  <si>
    <t>610124****10052769</t>
  </si>
  <si>
    <t>西安中登物业有限公司</t>
  </si>
  <si>
    <t>张先兵</t>
  </si>
  <si>
    <t>612429****09283335</t>
  </si>
  <si>
    <t>司机</t>
  </si>
  <si>
    <t>程裕琳</t>
  </si>
  <si>
    <t>612429****06014009</t>
  </si>
  <si>
    <t>陕西省安康市旬阳县卷棚村七组</t>
  </si>
  <si>
    <t>张兆锦</t>
  </si>
  <si>
    <t>610928****10223990</t>
  </si>
  <si>
    <t>陕西省安康市旬阳县双河镇马家村七组12号</t>
  </si>
  <si>
    <t>裴雯倩</t>
  </si>
  <si>
    <t>522221****08231620</t>
  </si>
  <si>
    <t>摄影</t>
  </si>
  <si>
    <t>田庆飞</t>
  </si>
  <si>
    <t>341222****0719899X</t>
  </si>
  <si>
    <t>卓冠教育</t>
  </si>
  <si>
    <t>张友珍</t>
  </si>
  <si>
    <t>612429****04043341</t>
  </si>
  <si>
    <t>张绳强</t>
  </si>
  <si>
    <t>612429****07153333</t>
  </si>
  <si>
    <t>陕西省旬阳县双河镇水洞村一组</t>
  </si>
  <si>
    <t>张先乐</t>
  </si>
  <si>
    <t>610928****08213331</t>
  </si>
  <si>
    <t>寇珊</t>
  </si>
  <si>
    <t>610122****09196960</t>
  </si>
  <si>
    <t>大明宫社区卫生服务中心</t>
  </si>
  <si>
    <t>西安市未央区二府庄1号付2号</t>
  </si>
  <si>
    <t>谷霞</t>
  </si>
  <si>
    <t>610602****03210047</t>
  </si>
  <si>
    <t>西安西部印象旅行社有限公司</t>
  </si>
  <si>
    <r>
      <rPr>
        <sz val="12"/>
        <color indexed="8"/>
        <rFont val="宋体"/>
        <charset val="134"/>
      </rPr>
      <t>陕西省西安市未央区凤城南路西段</t>
    </r>
    <r>
      <rPr>
        <sz val="12"/>
        <color indexed="8"/>
        <rFont val="Tahoma"/>
        <charset val="134"/>
      </rPr>
      <t>19</t>
    </r>
    <r>
      <rPr>
        <sz val="12"/>
        <color indexed="8"/>
        <rFont val="宋体"/>
        <charset val="134"/>
      </rPr>
      <t>号</t>
    </r>
  </si>
  <si>
    <t>惠旭旦</t>
  </si>
  <si>
    <t>612731****04271432</t>
  </si>
  <si>
    <t>西安市公安局未央分局未央宫派出所</t>
  </si>
  <si>
    <t>未央宫派出所</t>
  </si>
  <si>
    <t>未央宫</t>
  </si>
  <si>
    <t>刘亨通</t>
  </si>
  <si>
    <t>610112****0904201X</t>
  </si>
  <si>
    <t>陕西海思威医药有限公司</t>
  </si>
  <si>
    <t>未央区徐家湾北辰村</t>
  </si>
  <si>
    <t>徐家湾</t>
  </si>
  <si>
    <t>薛佩</t>
  </si>
  <si>
    <t>610125****10216226</t>
  </si>
  <si>
    <t>西安三江生物工程有限司</t>
  </si>
  <si>
    <t>刘羿鑫</t>
  </si>
  <si>
    <t>610112****04170570</t>
  </si>
  <si>
    <t>王文海</t>
  </si>
  <si>
    <t>610112****06120536</t>
  </si>
  <si>
    <t>陕西银光汽车贸易有限公司</t>
  </si>
  <si>
    <t>未央区辛家庙煤机花园社区</t>
  </si>
  <si>
    <t>离异</t>
  </si>
  <si>
    <t>辛家庙</t>
  </si>
  <si>
    <t>冯晓</t>
  </si>
  <si>
    <t>610126****11303526</t>
  </si>
  <si>
    <t>大明宫建材家居城</t>
  </si>
  <si>
    <t>未央区新房村</t>
  </si>
  <si>
    <t>仲坤</t>
  </si>
  <si>
    <t>610112****03070512</t>
  </si>
  <si>
    <t>西安泰富西玛电机有限公司</t>
  </si>
  <si>
    <t>仲智少华</t>
  </si>
  <si>
    <t>610112****08090533</t>
  </si>
  <si>
    <t>仲佳倩</t>
  </si>
  <si>
    <t>610112****10110522</t>
  </si>
  <si>
    <t>崔高祥</t>
  </si>
  <si>
    <t>610112****10240519</t>
  </si>
  <si>
    <t>陕西医药控股集团派昂医药有限公司</t>
  </si>
  <si>
    <t>未央区陈家场49号</t>
  </si>
  <si>
    <t>李宁</t>
  </si>
  <si>
    <t>610523****0814078x</t>
  </si>
  <si>
    <t>崔语莹</t>
  </si>
  <si>
    <t>610112****11010527</t>
  </si>
  <si>
    <t>崔雨橦</t>
  </si>
  <si>
    <t>610112****09100521</t>
  </si>
  <si>
    <t>柴小娜</t>
  </si>
  <si>
    <t>610422****10182965</t>
  </si>
  <si>
    <t>渭南市华州区中医医院</t>
  </si>
  <si>
    <t>未央区张家堡二府庄社区</t>
  </si>
  <si>
    <t>白永莉</t>
  </si>
  <si>
    <t>612501****10047328</t>
  </si>
  <si>
    <t>百花园社区</t>
  </si>
  <si>
    <t>西安市未央区渭清南路28号</t>
  </si>
  <si>
    <t>谭家</t>
  </si>
  <si>
    <t>王龙</t>
  </si>
  <si>
    <t>610422****01100036</t>
  </si>
  <si>
    <t>西安亚剑石化设备有限公司</t>
  </si>
  <si>
    <t>张爱娟</t>
  </si>
  <si>
    <t>610430****07240527</t>
  </si>
  <si>
    <t>未来城幼儿园</t>
  </si>
  <si>
    <t>陕西省淳化县润真寨子村005号</t>
  </si>
  <si>
    <t>王伊彤</t>
  </si>
  <si>
    <t>610430****1004052X</t>
  </si>
  <si>
    <t>学生</t>
  </si>
  <si>
    <t>王黎昕</t>
  </si>
  <si>
    <t>610430****01020534</t>
  </si>
  <si>
    <t>杨丽</t>
  </si>
  <si>
    <t>622424****05202222</t>
  </si>
  <si>
    <t>微商</t>
  </si>
  <si>
    <t>未央区渭清南路29号</t>
  </si>
  <si>
    <t>孙圭峰</t>
  </si>
  <si>
    <t>622424****07280077</t>
  </si>
  <si>
    <t>石药控股集团有限公司</t>
  </si>
  <si>
    <t>未央区渭清南路28号</t>
  </si>
  <si>
    <t>张辉</t>
  </si>
  <si>
    <t>610112****09052019</t>
  </si>
  <si>
    <t>临时送外卖</t>
  </si>
  <si>
    <t>未央区太华北路21号</t>
  </si>
  <si>
    <t>张蕊</t>
  </si>
  <si>
    <t>620102****0103434X</t>
  </si>
  <si>
    <t>陕西星汉建筑装饰工程有限公司</t>
  </si>
  <si>
    <t>谭家花苑1-1-803</t>
  </si>
  <si>
    <t>马天翼</t>
  </si>
  <si>
    <t>620102****12036255</t>
  </si>
  <si>
    <t>安康长兴学校</t>
  </si>
  <si>
    <t>周婷</t>
  </si>
  <si>
    <t>612525****12114925</t>
  </si>
  <si>
    <t>瑜伽教练</t>
  </si>
  <si>
    <t>王宁</t>
  </si>
  <si>
    <t>610203****05313214</t>
  </si>
  <si>
    <t>西安璟源国际旅行社有限公司</t>
  </si>
  <si>
    <t>屈会慧</t>
  </si>
  <si>
    <t>612525****07185622</t>
  </si>
  <si>
    <t>西安市未央区团结村三太子灯箱制作部</t>
  </si>
  <si>
    <t>潘海龙</t>
  </si>
  <si>
    <t xml:space="preserve">本人 </t>
  </si>
  <si>
    <t>610523****02182019</t>
  </si>
  <si>
    <t>西安核设备有限公司</t>
  </si>
  <si>
    <t>未央区渭滨街19号14楼2单元1层2号</t>
  </si>
  <si>
    <t>马  娜</t>
  </si>
  <si>
    <t>610523****09082029</t>
  </si>
  <si>
    <t>陕西思博辅导培训学校有限公司</t>
  </si>
  <si>
    <t>陕西省大荔县安仁镇南湾村二组</t>
  </si>
  <si>
    <t>潘晨萱</t>
  </si>
  <si>
    <t>610112****0708202X</t>
  </si>
  <si>
    <t>李  军</t>
  </si>
  <si>
    <t>610431****04251514</t>
  </si>
  <si>
    <t>未央区渭滨街19号21楼1单元6层2号</t>
  </si>
  <si>
    <t>黄红艳</t>
  </si>
  <si>
    <t>610123****05242266</t>
  </si>
  <si>
    <t>李思彤</t>
  </si>
  <si>
    <t>610112****0411202X</t>
  </si>
  <si>
    <t>周瑞夏</t>
  </si>
  <si>
    <t>510106****05140711</t>
  </si>
  <si>
    <t>西安西部证券股份有限公司</t>
  </si>
  <si>
    <t>太华北路756号32楼1单元9号</t>
  </si>
  <si>
    <t>董笑笑</t>
  </si>
  <si>
    <t>610523****09190068</t>
  </si>
  <si>
    <t>周晋荣</t>
  </si>
  <si>
    <t>610112****0911202X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</si>
</sst>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78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.5"/>
      <color indexed="8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name val="仿宋_GB2312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name val="仿宋_GB2312"/>
      <charset val="134"/>
    </font>
    <font>
      <sz val="12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Tahoma"/>
      <charset val="134"/>
    </font>
    <font>
      <sz val="11"/>
      <name val="Tahoma"/>
      <charset val="134"/>
    </font>
    <font>
      <sz val="11"/>
      <color rgb="FF9C0006"/>
      <name val="Tahoma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8"/>
      <color theme="3"/>
      <name val="Tahoma"/>
      <charset val="134"/>
    </font>
    <font>
      <sz val="11"/>
      <color rgb="FF006100"/>
      <name val="Tahoma"/>
      <charset val="134"/>
    </font>
    <font>
      <sz val="11"/>
      <color rgb="FF9C6500"/>
      <name val="宋体"/>
      <charset val="0"/>
      <scheme val="minor"/>
    </font>
    <font>
      <sz val="11"/>
      <color indexed="9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b/>
      <sz val="11"/>
      <color indexed="8"/>
      <name val="Tahoma"/>
      <charset val="134"/>
    </font>
    <font>
      <sz val="12"/>
      <name val="宋体"/>
      <charset val="134"/>
    </font>
    <font>
      <b/>
      <sz val="11"/>
      <color indexed="9"/>
      <name val="Tahoma"/>
      <charset val="134"/>
    </font>
    <font>
      <sz val="11"/>
      <color indexed="10"/>
      <name val="Tahoma"/>
      <charset val="134"/>
    </font>
    <font>
      <sz val="11"/>
      <color rgb="FFFA7D00"/>
      <name val="Tahoma"/>
      <charset val="134"/>
    </font>
    <font>
      <sz val="11"/>
      <color rgb="FF9C6500"/>
      <name val="Tahoma"/>
      <charset val="134"/>
    </font>
    <font>
      <b/>
      <sz val="11"/>
      <color rgb="FF3F3F3F"/>
      <name val="Tahoma"/>
      <charset val="134"/>
    </font>
    <font>
      <sz val="12"/>
      <color indexed="8"/>
      <name val="Tahoma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indexed="8"/>
      </top>
      <bottom style="thin">
        <color rgb="FF3F3F3F"/>
      </bottom>
      <diagonal/>
    </border>
  </borders>
  <cellStyleXfs count="853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46" fillId="4" borderId="7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43" fillId="0" borderId="0" applyFont="0" applyFill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55" fillId="11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Protection="0">
      <alignment vertical="center"/>
    </xf>
    <xf numFmtId="0" fontId="57" fillId="0" borderId="0" applyNumberFormat="0" applyFill="0" applyBorder="0" applyProtection="0"/>
    <xf numFmtId="0" fontId="54" fillId="9" borderId="0" applyNumberFormat="0" applyBorder="0" applyProtection="0"/>
    <xf numFmtId="0" fontId="18" fillId="15" borderId="0" applyNumberFormat="0" applyBorder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3" fillId="0" borderId="0" applyProtection="0">
      <alignment vertical="center"/>
    </xf>
    <xf numFmtId="0" fontId="61" fillId="17" borderId="0" applyNumberFormat="0" applyBorder="0" applyProtection="0"/>
    <xf numFmtId="0" fontId="21" fillId="0" borderId="0">
      <alignment vertical="center"/>
    </xf>
    <xf numFmtId="0" fontId="43" fillId="6" borderId="10" applyNumberFormat="0" applyFont="0" applyAlignment="0" applyProtection="0">
      <alignment vertical="center"/>
    </xf>
    <xf numFmtId="0" fontId="0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4" fillId="9" borderId="0" applyNumberFormat="0" applyBorder="0" applyProtection="0"/>
    <xf numFmtId="0" fontId="52" fillId="0" borderId="11" applyNumberFormat="0" applyFill="0" applyProtection="0"/>
    <xf numFmtId="0" fontId="53" fillId="0" borderId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3" fillId="0" borderId="0" applyProtection="0">
      <alignment vertical="center"/>
    </xf>
    <xf numFmtId="0" fontId="57" fillId="0" borderId="0" applyNumberFormat="0" applyFill="0" applyBorder="0" applyProtection="0"/>
    <xf numFmtId="0" fontId="54" fillId="9" borderId="0" applyNumberFormat="0" applyBorder="0" applyProtection="0"/>
    <xf numFmtId="0" fontId="18" fillId="22" borderId="0" applyNumberFormat="0" applyBorder="0" applyProtection="0"/>
    <xf numFmtId="0" fontId="52" fillId="0" borderId="11" applyNumberFormat="0" applyFill="0" applyProtection="0"/>
    <xf numFmtId="0" fontId="47" fillId="0" borderId="8" applyNumberFormat="0" applyFill="0" applyAlignment="0" applyProtection="0">
      <alignment vertical="center"/>
    </xf>
    <xf numFmtId="0" fontId="53" fillId="0" borderId="0" applyProtection="0">
      <alignment vertical="center"/>
    </xf>
    <xf numFmtId="0" fontId="54" fillId="9" borderId="0" applyNumberFormat="0" applyBorder="0" applyProtection="0"/>
    <xf numFmtId="0" fontId="18" fillId="20" borderId="0" applyNumberFormat="0" applyBorder="0" applyProtection="0"/>
    <xf numFmtId="0" fontId="52" fillId="0" borderId="11" applyNumberFormat="0" applyFill="0" applyProtection="0"/>
    <xf numFmtId="0" fontId="0" fillId="0" borderId="0">
      <alignment vertical="center"/>
    </xf>
    <xf numFmtId="0" fontId="56" fillId="12" borderId="0" applyNumberFormat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4" fillId="9" borderId="0" applyNumberFormat="0" applyBorder="0" applyProtection="0"/>
    <xf numFmtId="0" fontId="52" fillId="0" borderId="11" applyNumberFormat="0" applyFill="0" applyProtection="0"/>
    <xf numFmtId="0" fontId="0" fillId="0" borderId="0">
      <alignment vertical="center"/>
    </xf>
    <xf numFmtId="0" fontId="56" fillId="24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21" fillId="0" borderId="0">
      <alignment vertical="center"/>
    </xf>
    <xf numFmtId="0" fontId="40" fillId="3" borderId="6" applyNumberFormat="0" applyAlignment="0" applyProtection="0">
      <alignment vertical="center"/>
    </xf>
    <xf numFmtId="0" fontId="21" fillId="0" borderId="0">
      <alignment vertical="center"/>
    </xf>
    <xf numFmtId="0" fontId="53" fillId="0" borderId="0" applyProtection="0">
      <alignment vertical="center"/>
    </xf>
    <xf numFmtId="0" fontId="64" fillId="3" borderId="7" applyNumberFormat="0" applyAlignment="0" applyProtection="0">
      <alignment vertical="center"/>
    </xf>
    <xf numFmtId="0" fontId="49" fillId="5" borderId="9" applyNumberFormat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56" fillId="27" borderId="0" applyNumberFormat="0" applyBorder="0" applyAlignment="0" applyProtection="0">
      <alignment vertical="center"/>
    </xf>
    <xf numFmtId="0" fontId="54" fillId="9" borderId="0" applyNumberFormat="0" applyBorder="0" applyProtection="0"/>
    <xf numFmtId="0" fontId="58" fillId="0" borderId="12" applyNumberFormat="0" applyFill="0" applyProtection="0"/>
    <xf numFmtId="0" fontId="65" fillId="0" borderId="14" applyNumberFormat="0" applyFill="0" applyAlignment="0" applyProtection="0">
      <alignment vertical="center"/>
    </xf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6" fillId="0" borderId="15" applyNumberFormat="0" applyFill="0" applyAlignment="0" applyProtection="0">
      <alignment vertical="center"/>
    </xf>
    <xf numFmtId="0" fontId="54" fillId="9" borderId="0" applyNumberFormat="0" applyBorder="0" applyProtection="0"/>
    <xf numFmtId="0" fontId="67" fillId="29" borderId="0" applyNumberFormat="0" applyBorder="0" applyAlignment="0" applyProtection="0">
      <alignment vertical="center"/>
    </xf>
    <xf numFmtId="0" fontId="63" fillId="23" borderId="0" applyNumberFormat="0" applyBorder="0" applyProtection="0"/>
    <xf numFmtId="0" fontId="0" fillId="0" borderId="0">
      <alignment vertical="center"/>
    </xf>
    <xf numFmtId="0" fontId="62" fillId="18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18" fillId="31" borderId="0" applyNumberFormat="0" applyBorder="0" applyProtection="0"/>
    <xf numFmtId="0" fontId="5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18" fillId="34" borderId="0" applyNumberFormat="0" applyBorder="0" applyProtection="0"/>
    <xf numFmtId="0" fontId="5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18" fillId="14" borderId="0" applyNumberFormat="0" applyBorder="0" applyProtection="0"/>
    <xf numFmtId="0" fontId="51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18" fillId="40" borderId="0" applyNumberFormat="0" applyBorder="0" applyProtection="0"/>
    <xf numFmtId="0" fontId="51" fillId="41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7" borderId="0" applyNumberFormat="0" applyBorder="0" applyAlignment="0" applyProtection="0">
      <alignment vertical="center"/>
    </xf>
    <xf numFmtId="0" fontId="57" fillId="0" borderId="0" applyNumberFormat="0" applyFill="0" applyBorder="0" applyProtection="0"/>
    <xf numFmtId="0" fontId="54" fillId="9" borderId="0" applyNumberFormat="0" applyBorder="0" applyProtection="0"/>
    <xf numFmtId="0" fontId="18" fillId="48" borderId="0" applyNumberFormat="0" applyBorder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3" fillId="0" borderId="0" applyProtection="0">
      <alignment vertical="center"/>
    </xf>
    <xf numFmtId="0" fontId="57" fillId="0" borderId="0" applyNumberFormat="0" applyFill="0" applyBorder="0" applyProtection="0"/>
    <xf numFmtId="0" fontId="54" fillId="9" borderId="0" applyNumberFormat="0" applyBorder="0" applyProtection="0"/>
    <xf numFmtId="0" fontId="18" fillId="49" borderId="0" applyNumberFormat="0" applyBorder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3" fillId="0" borderId="0" applyProtection="0">
      <alignment vertical="center"/>
    </xf>
    <xf numFmtId="0" fontId="57" fillId="0" borderId="0" applyNumberFormat="0" applyFill="0" applyBorder="0" applyProtection="0"/>
    <xf numFmtId="0" fontId="54" fillId="9" borderId="0" applyNumberFormat="0" applyBorder="0" applyProtection="0"/>
    <xf numFmtId="0" fontId="18" fillId="16" borderId="0" applyNumberFormat="0" applyBorder="0" applyProtection="0"/>
    <xf numFmtId="0" fontId="52" fillId="0" borderId="11" applyNumberFormat="0" applyFill="0" applyProtection="0"/>
    <xf numFmtId="0" fontId="63" fillId="51" borderId="0" applyNumberFormat="0" applyBorder="0" applyProtection="0"/>
    <xf numFmtId="0" fontId="63" fillId="50" borderId="0" applyNumberFormat="0" applyBorder="0" applyProtection="0"/>
    <xf numFmtId="0" fontId="0" fillId="0" borderId="0">
      <alignment vertical="center"/>
    </xf>
    <xf numFmtId="0" fontId="63" fillId="21" borderId="0" applyNumberFormat="0" applyBorder="0" applyProtection="0"/>
    <xf numFmtId="0" fontId="0" fillId="0" borderId="0">
      <alignment vertical="center"/>
    </xf>
    <xf numFmtId="0" fontId="63" fillId="52" borderId="0" applyNumberFormat="0" applyBorder="0" applyProtection="0"/>
    <xf numFmtId="0" fontId="0" fillId="0" borderId="0">
      <alignment vertical="center"/>
    </xf>
    <xf numFmtId="0" fontId="63" fillId="53" borderId="0" applyNumberFormat="0" applyBorder="0" applyProtection="0"/>
    <xf numFmtId="0" fontId="0" fillId="0" borderId="0">
      <alignment vertical="center"/>
    </xf>
    <xf numFmtId="0" fontId="52" fillId="0" borderId="11" applyNumberFormat="0" applyFill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52" fillId="0" borderId="11" applyNumberFormat="0" applyFill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52" fillId="0" borderId="11" applyNumberFormat="0" applyFill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52" fillId="0" borderId="11" applyNumberFormat="0" applyFill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52" fillId="0" borderId="11" applyNumberFormat="0" applyFill="0" applyProtection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52" fillId="0" borderId="11" applyNumberFormat="0" applyFill="0" applyProtection="0"/>
    <xf numFmtId="0" fontId="18" fillId="0" borderId="0">
      <alignment vertical="center"/>
    </xf>
    <xf numFmtId="0" fontId="21" fillId="0" borderId="0">
      <alignment vertical="center"/>
    </xf>
    <xf numFmtId="0" fontId="52" fillId="0" borderId="11" applyNumberFormat="0" applyFill="0" applyProtection="0"/>
    <xf numFmtId="0" fontId="21" fillId="0" borderId="0">
      <alignment vertical="center"/>
    </xf>
    <xf numFmtId="0" fontId="21" fillId="0" borderId="0">
      <alignment vertical="center"/>
    </xf>
    <xf numFmtId="0" fontId="52" fillId="0" borderId="11" applyNumberFormat="0" applyFill="0" applyProtection="0"/>
    <xf numFmtId="0" fontId="21" fillId="0" borderId="0">
      <alignment vertical="center"/>
    </xf>
    <xf numFmtId="0" fontId="21" fillId="0" borderId="0">
      <alignment vertical="center"/>
    </xf>
    <xf numFmtId="0" fontId="52" fillId="0" borderId="11" applyNumberFormat="0" applyFill="0" applyProtection="0"/>
    <xf numFmtId="0" fontId="21" fillId="0" borderId="0">
      <alignment vertical="center"/>
    </xf>
    <xf numFmtId="0" fontId="21" fillId="0" borderId="0">
      <alignment vertical="center"/>
    </xf>
    <xf numFmtId="0" fontId="52" fillId="0" borderId="11" applyNumberFormat="0" applyFill="0" applyProtection="0"/>
    <xf numFmtId="0" fontId="58" fillId="0" borderId="12" applyNumberFormat="0" applyFill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54" fillId="9" borderId="0" applyNumberFormat="0" applyBorder="0" applyProtection="0"/>
    <xf numFmtId="0" fontId="58" fillId="0" borderId="12" applyNumberFormat="0" applyFill="0" applyProtection="0"/>
    <xf numFmtId="0" fontId="54" fillId="9" borderId="0" applyNumberFormat="0" applyBorder="0" applyProtection="0"/>
    <xf numFmtId="0" fontId="58" fillId="0" borderId="12" applyNumberFormat="0" applyFill="0" applyProtection="0"/>
    <xf numFmtId="0" fontId="54" fillId="9" borderId="0" applyNumberFormat="0" applyBorder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3" fillId="0" borderId="0" applyProtection="0">
      <alignment vertical="center"/>
    </xf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58" fillId="0" borderId="12" applyNumberFormat="0" applyFill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60" fillId="0" borderId="0" applyNumberFormat="0" applyFill="0" applyBorder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0" applyNumberFormat="0" applyFill="0" applyBorder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9" fillId="0" borderId="13" applyNumberFormat="0" applyFill="0" applyProtection="0"/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18" fillId="0" borderId="0">
      <alignment vertical="center"/>
    </xf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18" fillId="0" borderId="0">
      <alignment vertical="center"/>
    </xf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18" fillId="0" borderId="0">
      <alignment vertical="center"/>
    </xf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18" fillId="0" borderId="0">
      <alignment vertical="center"/>
    </xf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53" fillId="0" borderId="0" applyProtection="0">
      <alignment vertical="center"/>
    </xf>
    <xf numFmtId="0" fontId="59" fillId="0" borderId="0" applyNumberFormat="0" applyFill="0" applyBorder="0" applyProtection="0"/>
    <xf numFmtId="0" fontId="60" fillId="0" borderId="0" applyNumberFormat="0" applyFill="0" applyBorder="0" applyProtection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60" fillId="0" borderId="0" applyNumberFormat="0" applyFill="0" applyBorder="0" applyProtection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60" fillId="0" borderId="0" applyNumberFormat="0" applyFill="0" applyBorder="0" applyProtection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60" fillId="0" borderId="0" applyNumberFormat="0" applyFill="0" applyBorder="0" applyProtection="0"/>
    <xf numFmtId="0" fontId="53" fillId="0" borderId="0" applyProtection="0">
      <alignment vertical="center"/>
    </xf>
    <xf numFmtId="0" fontId="60" fillId="0" borderId="0" applyNumberFormat="0" applyFill="0" applyBorder="0" applyProtection="0"/>
    <xf numFmtId="0" fontId="53" fillId="0" borderId="0" applyProtection="0">
      <alignment vertical="center"/>
    </xf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54" fillId="9" borderId="0" applyNumberFormat="0" applyBorder="0" applyProtection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61" fillId="17" borderId="0" applyNumberFormat="0" applyBorder="0" applyProtection="0"/>
    <xf numFmtId="0" fontId="21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9" fillId="55" borderId="7" applyNumberFormat="0" applyProtection="0"/>
    <xf numFmtId="0" fontId="15" fillId="0" borderId="0"/>
    <xf numFmtId="0" fontId="69" fillId="55" borderId="7" applyNumberFormat="0" applyProtection="0"/>
    <xf numFmtId="0" fontId="15" fillId="0" borderId="0"/>
    <xf numFmtId="0" fontId="21" fillId="0" borderId="0">
      <alignment vertical="center"/>
    </xf>
    <xf numFmtId="0" fontId="53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3" fillId="0" borderId="0" applyProtection="0">
      <alignment vertical="center"/>
    </xf>
    <xf numFmtId="0" fontId="21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70" fillId="0" borderId="15" applyNumberFormat="0" applyFill="0" applyProtection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61" fillId="17" borderId="0" applyNumberFormat="0" applyBorder="0" applyProtection="0"/>
    <xf numFmtId="0" fontId="15" fillId="0" borderId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53" fillId="0" borderId="0" applyProtection="0">
      <alignment vertical="center"/>
    </xf>
    <xf numFmtId="0" fontId="61" fillId="17" borderId="0" applyNumberFormat="0" applyBorder="0" applyProtection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>
      <alignment vertical="center"/>
    </xf>
    <xf numFmtId="0" fontId="61" fillId="17" borderId="0" applyNumberFormat="0" applyBorder="0" applyProtection="0"/>
    <xf numFmtId="0" fontId="21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0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Protection="0">
      <alignment vertical="center"/>
    </xf>
    <xf numFmtId="0" fontId="0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1" fillId="17" borderId="0" applyNumberFormat="0" applyBorder="0" applyProtection="0"/>
    <xf numFmtId="0" fontId="61" fillId="17" borderId="0" applyNumberFormat="0" applyBorder="0" applyProtection="0"/>
    <xf numFmtId="0" fontId="21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1" fillId="17" borderId="0" applyNumberFormat="0" applyBorder="0" applyProtection="0"/>
    <xf numFmtId="0" fontId="61" fillId="17" borderId="0" applyNumberFormat="0" applyBorder="0" applyProtection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1" fillId="17" borderId="0" applyNumberFormat="0" applyBorder="0" applyProtection="0"/>
    <xf numFmtId="0" fontId="61" fillId="17" borderId="0" applyNumberFormat="0" applyBorder="0" applyProtection="0"/>
    <xf numFmtId="0" fontId="21" fillId="0" borderId="0">
      <alignment vertical="center"/>
    </xf>
    <xf numFmtId="0" fontId="71" fillId="0" borderId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61" fillId="17" borderId="0" applyNumberFormat="0" applyBorder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70" fillId="0" borderId="15" applyNumberFormat="0" applyFill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68" fillId="54" borderId="7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72" fillId="56" borderId="9" applyNumberFormat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57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14" applyNumberFormat="0" applyFill="0" applyProtection="0"/>
    <xf numFmtId="0" fontId="18" fillId="57" borderId="10" applyNumberFormat="0" applyFont="0" applyProtection="0"/>
    <xf numFmtId="0" fontId="63" fillId="58" borderId="0" applyNumberFormat="0" applyBorder="0" applyProtection="0"/>
    <xf numFmtId="0" fontId="63" fillId="59" borderId="0" applyNumberFormat="0" applyBorder="0" applyProtection="0"/>
    <xf numFmtId="0" fontId="63" fillId="60" borderId="0" applyNumberFormat="0" applyBorder="0" applyProtection="0"/>
    <xf numFmtId="0" fontId="63" fillId="61" borderId="0" applyNumberFormat="0" applyBorder="0" applyProtection="0"/>
    <xf numFmtId="0" fontId="63" fillId="62" borderId="0" applyNumberFormat="0" applyBorder="0" applyProtection="0"/>
    <xf numFmtId="0" fontId="63" fillId="63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5" fillId="64" borderId="0" applyNumberFormat="0" applyBorder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76" fillId="54" borderId="16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  <xf numFmtId="0" fontId="69" fillId="55" borderId="7" applyNumberFormat="0" applyProtection="0"/>
  </cellStyleXfs>
  <cellXfs count="16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611" applyNumberFormat="1" applyFont="1" applyFill="1" applyBorder="1" applyAlignment="1">
      <alignment horizontal="center" vertical="center" wrapText="1"/>
    </xf>
    <xf numFmtId="0" fontId="2" fillId="2" borderId="2" xfId="611" applyNumberFormat="1" applyFont="1" applyFill="1" applyBorder="1" applyAlignment="1">
      <alignment horizontal="center" vertical="center" wrapText="1"/>
    </xf>
    <xf numFmtId="0" fontId="3" fillId="2" borderId="3" xfId="611" applyFont="1" applyFill="1" applyBorder="1" applyAlignment="1">
      <alignment horizontal="center" vertical="center" wrapText="1"/>
    </xf>
    <xf numFmtId="0" fontId="4" fillId="2" borderId="3" xfId="611" applyFont="1" applyFill="1" applyBorder="1" applyAlignment="1">
      <alignment horizontal="center" vertical="center" wrapText="1"/>
    </xf>
    <xf numFmtId="0" fontId="4" fillId="2" borderId="3" xfId="611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379" applyFont="1" applyBorder="1" applyAlignment="1">
      <alignment horizontal="center" vertical="center"/>
    </xf>
    <xf numFmtId="0" fontId="9" fillId="0" borderId="4" xfId="379" applyFont="1" applyBorder="1" applyAlignment="1">
      <alignment horizontal="center" vertical="center"/>
    </xf>
    <xf numFmtId="0" fontId="10" fillId="0" borderId="4" xfId="379" applyNumberFormat="1" applyFont="1" applyBorder="1" applyAlignment="1">
      <alignment horizontal="center" vertical="center"/>
    </xf>
    <xf numFmtId="0" fontId="11" fillId="0" borderId="4" xfId="379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379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394" applyFont="1" applyFill="1" applyBorder="1" applyAlignment="1">
      <alignment horizontal="center" vertical="center"/>
    </xf>
    <xf numFmtId="0" fontId="15" fillId="0" borderId="4" xfId="443" applyFont="1" applyFill="1" applyBorder="1" applyAlignment="1">
      <alignment horizontal="center" vertical="center"/>
    </xf>
    <xf numFmtId="0" fontId="15" fillId="0" borderId="4" xfId="398" applyFont="1" applyFill="1" applyBorder="1" applyAlignment="1">
      <alignment horizontal="center" vertical="center" wrapText="1"/>
    </xf>
    <xf numFmtId="0" fontId="11" fillId="0" borderId="4" xfId="347" applyFont="1" applyBorder="1" applyAlignment="1">
      <alignment horizontal="center" vertical="center"/>
    </xf>
    <xf numFmtId="0" fontId="8" fillId="0" borderId="4" xfId="347" applyFont="1" applyBorder="1" applyAlignment="1">
      <alignment horizontal="center" vertical="center"/>
    </xf>
    <xf numFmtId="0" fontId="16" fillId="0" borderId="4" xfId="526" applyFont="1" applyBorder="1" applyAlignment="1" applyProtection="1">
      <alignment horizontal="center"/>
    </xf>
    <xf numFmtId="0" fontId="10" fillId="0" borderId="4" xfId="526" applyFont="1" applyBorder="1" applyAlignment="1" applyProtection="1">
      <alignment horizontal="center" vertical="center"/>
    </xf>
    <xf numFmtId="0" fontId="8" fillId="0" borderId="4" xfId="475" applyFont="1" applyBorder="1" applyAlignment="1">
      <alignment horizontal="center" vertical="center"/>
    </xf>
    <xf numFmtId="0" fontId="9" fillId="0" borderId="4" xfId="475" applyFont="1" applyBorder="1" applyAlignment="1">
      <alignment horizontal="center" vertical="center"/>
    </xf>
    <xf numFmtId="0" fontId="13" fillId="0" borderId="4" xfId="475" applyFont="1" applyBorder="1" applyAlignment="1">
      <alignment horizontal="center"/>
    </xf>
    <xf numFmtId="49" fontId="17" fillId="0" borderId="4" xfId="6" applyNumberFormat="1" applyFont="1" applyBorder="1" applyAlignment="1">
      <alignment horizontal="center" vertical="center"/>
    </xf>
    <xf numFmtId="49" fontId="10" fillId="0" borderId="4" xfId="6" applyNumberFormat="1" applyFont="1" applyBorder="1" applyAlignment="1">
      <alignment horizontal="center" vertical="center"/>
    </xf>
    <xf numFmtId="49" fontId="10" fillId="0" borderId="4" xfId="6" applyNumberFormat="1" applyFont="1" applyBorder="1" applyAlignment="1">
      <alignment horizontal="center" vertical="center" wrapText="1"/>
    </xf>
    <xf numFmtId="49" fontId="17" fillId="0" borderId="4" xfId="158" applyNumberFormat="1" applyFont="1" applyBorder="1" applyAlignment="1">
      <alignment horizontal="center" vertical="center" wrapText="1"/>
    </xf>
    <xf numFmtId="49" fontId="10" fillId="0" borderId="4" xfId="158" applyNumberFormat="1" applyFont="1" applyBorder="1" applyAlignment="1">
      <alignment horizontal="center" vertical="center" wrapText="1"/>
    </xf>
    <xf numFmtId="49" fontId="10" fillId="0" borderId="4" xfId="158" applyNumberFormat="1" applyFont="1" applyBorder="1" applyAlignment="1">
      <alignment horizontal="center" vertical="center"/>
    </xf>
    <xf numFmtId="49" fontId="17" fillId="0" borderId="4" xfId="471" applyNumberFormat="1" applyFont="1" applyBorder="1" applyAlignment="1">
      <alignment horizontal="center" vertical="center" wrapText="1"/>
    </xf>
    <xf numFmtId="49" fontId="10" fillId="0" borderId="4" xfId="471" applyNumberFormat="1" applyFont="1" applyBorder="1" applyAlignment="1">
      <alignment horizontal="center" vertical="center"/>
    </xf>
    <xf numFmtId="49" fontId="10" fillId="0" borderId="4" xfId="471" applyNumberFormat="1" applyFont="1" applyBorder="1" applyAlignment="1">
      <alignment horizontal="center" vertical="center" wrapText="1"/>
    </xf>
    <xf numFmtId="49" fontId="17" fillId="0" borderId="4" xfId="529" applyNumberFormat="1" applyFont="1" applyBorder="1" applyAlignment="1">
      <alignment horizontal="center" vertical="center"/>
    </xf>
    <xf numFmtId="49" fontId="10" fillId="0" borderId="4" xfId="529" applyNumberFormat="1" applyFont="1" applyBorder="1" applyAlignment="1">
      <alignment horizontal="center" vertical="center"/>
    </xf>
    <xf numFmtId="49" fontId="10" fillId="0" borderId="4" xfId="529" applyNumberFormat="1" applyFont="1" applyBorder="1" applyAlignment="1">
      <alignment horizontal="center" vertical="center" wrapText="1"/>
    </xf>
    <xf numFmtId="49" fontId="17" fillId="0" borderId="4" xfId="384" applyNumberFormat="1" applyFont="1" applyBorder="1" applyAlignment="1">
      <alignment horizontal="center" vertical="center"/>
    </xf>
    <xf numFmtId="49" fontId="10" fillId="0" borderId="4" xfId="384" applyNumberFormat="1" applyFont="1" applyBorder="1" applyAlignment="1">
      <alignment horizontal="center" vertical="center"/>
    </xf>
    <xf numFmtId="49" fontId="10" fillId="0" borderId="4" xfId="384" applyNumberFormat="1" applyFont="1" applyBorder="1" applyAlignment="1">
      <alignment horizontal="center" vertical="center" wrapText="1"/>
    </xf>
    <xf numFmtId="49" fontId="17" fillId="0" borderId="4" xfId="386" applyNumberFormat="1" applyFont="1" applyBorder="1" applyAlignment="1">
      <alignment horizontal="center" vertical="center"/>
    </xf>
    <xf numFmtId="49" fontId="10" fillId="0" borderId="4" xfId="386" applyNumberFormat="1" applyFont="1" applyBorder="1" applyAlignment="1">
      <alignment horizontal="center" vertical="center"/>
    </xf>
    <xf numFmtId="49" fontId="10" fillId="0" borderId="4" xfId="386" applyNumberFormat="1" applyFont="1" applyBorder="1" applyAlignment="1">
      <alignment horizontal="center" vertical="center" wrapText="1"/>
    </xf>
    <xf numFmtId="49" fontId="17" fillId="0" borderId="4" xfId="150" applyNumberFormat="1" applyFont="1" applyBorder="1" applyAlignment="1">
      <alignment horizontal="center" vertical="center"/>
    </xf>
    <xf numFmtId="49" fontId="10" fillId="0" borderId="4" xfId="150" applyNumberFormat="1" applyFont="1" applyBorder="1" applyAlignment="1">
      <alignment horizontal="center" vertical="center"/>
    </xf>
    <xf numFmtId="49" fontId="10" fillId="0" borderId="4" xfId="150" applyNumberFormat="1" applyFont="1" applyBorder="1" applyAlignment="1">
      <alignment horizontal="center" vertical="center" wrapText="1"/>
    </xf>
    <xf numFmtId="49" fontId="17" fillId="0" borderId="4" xfId="153" applyNumberFormat="1" applyFont="1" applyBorder="1" applyAlignment="1">
      <alignment horizontal="center" vertical="center"/>
    </xf>
    <xf numFmtId="49" fontId="10" fillId="0" borderId="4" xfId="153" applyNumberFormat="1" applyFont="1" applyBorder="1" applyAlignment="1">
      <alignment horizontal="center" vertical="center"/>
    </xf>
    <xf numFmtId="49" fontId="10" fillId="0" borderId="4" xfId="153" applyNumberFormat="1" applyFont="1" applyBorder="1" applyAlignment="1">
      <alignment horizontal="center" vertical="center" wrapText="1"/>
    </xf>
    <xf numFmtId="0" fontId="18" fillId="0" borderId="4" xfId="161" applyBorder="1" applyAlignment="1">
      <alignment horizontal="center"/>
    </xf>
    <xf numFmtId="0" fontId="19" fillId="0" borderId="4" xfId="161" applyFont="1" applyBorder="1" applyAlignment="1">
      <alignment horizontal="center"/>
    </xf>
    <xf numFmtId="49" fontId="19" fillId="0" borderId="4" xfId="161" applyNumberFormat="1" applyFont="1" applyBorder="1" applyAlignment="1">
      <alignment horizontal="center"/>
    </xf>
    <xf numFmtId="49" fontId="10" fillId="0" borderId="4" xfId="161" applyNumberFormat="1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4" xfId="420" applyFont="1" applyFill="1" applyBorder="1" applyAlignment="1">
      <alignment horizontal="center" vertical="center"/>
    </xf>
    <xf numFmtId="0" fontId="16" fillId="0" borderId="4" xfId="443" applyFont="1" applyFill="1" applyBorder="1" applyAlignment="1">
      <alignment horizontal="center" vertical="center"/>
    </xf>
    <xf numFmtId="0" fontId="20" fillId="0" borderId="4" xfId="422" applyFont="1" applyFill="1" applyBorder="1" applyAlignment="1">
      <alignment horizontal="center" vertical="center"/>
    </xf>
    <xf numFmtId="0" fontId="21" fillId="0" borderId="4" xfId="422" applyBorder="1" applyAlignment="1">
      <alignment horizontal="center" vertical="center"/>
    </xf>
    <xf numFmtId="0" fontId="22" fillId="0" borderId="4" xfId="420" applyFont="1" applyFill="1" applyBorder="1" applyAlignment="1">
      <alignment horizontal="center" vertical="center"/>
    </xf>
    <xf numFmtId="0" fontId="23" fillId="0" borderId="4" xfId="422" applyFont="1" applyFill="1" applyBorder="1" applyAlignment="1">
      <alignment horizontal="center" vertical="center"/>
    </xf>
    <xf numFmtId="0" fontId="15" fillId="0" borderId="4" xfId="420" applyFont="1" applyFill="1" applyBorder="1" applyAlignment="1">
      <alignment horizontal="center" vertical="center"/>
    </xf>
    <xf numFmtId="0" fontId="24" fillId="0" borderId="4" xfId="420" applyFont="1" applyFill="1" applyBorder="1" applyAlignment="1">
      <alignment horizontal="center" vertical="center"/>
    </xf>
    <xf numFmtId="0" fontId="15" fillId="0" borderId="4" xfId="383" applyFont="1" applyFill="1" applyBorder="1" applyAlignment="1">
      <alignment horizontal="center" vertical="center"/>
    </xf>
    <xf numFmtId="0" fontId="15" fillId="0" borderId="4" xfId="383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5" fillId="0" borderId="4" xfId="175" applyFont="1" applyFill="1" applyBorder="1" applyAlignment="1">
      <alignment horizontal="center" vertical="center"/>
    </xf>
    <xf numFmtId="0" fontId="25" fillId="0" borderId="4" xfId="175" applyFont="1" applyFill="1" applyBorder="1" applyAlignment="1">
      <alignment horizontal="center" vertical="center" wrapText="1"/>
    </xf>
    <xf numFmtId="0" fontId="25" fillId="0" borderId="4" xfId="168" applyFont="1" applyFill="1" applyBorder="1" applyAlignment="1">
      <alignment horizontal="center" vertical="center" wrapText="1"/>
    </xf>
    <xf numFmtId="0" fontId="11" fillId="0" borderId="4" xfId="528" applyFont="1" applyFill="1" applyBorder="1" applyAlignment="1">
      <alignment horizontal="center" vertical="center"/>
    </xf>
    <xf numFmtId="0" fontId="26" fillId="0" borderId="4" xfId="528" applyFont="1" applyFill="1" applyBorder="1" applyAlignment="1">
      <alignment horizontal="center" vertical="center"/>
    </xf>
    <xf numFmtId="0" fontId="27" fillId="0" borderId="4" xfId="528" applyFont="1" applyFill="1" applyBorder="1" applyAlignment="1">
      <alignment horizontal="center" vertical="center"/>
    </xf>
    <xf numFmtId="0" fontId="28" fillId="0" borderId="4" xfId="528" applyFont="1" applyFill="1" applyBorder="1" applyAlignment="1">
      <alignment horizontal="center" vertical="center" wrapText="1"/>
    </xf>
    <xf numFmtId="0" fontId="27" fillId="0" borderId="4" xfId="528" applyFont="1" applyFill="1" applyBorder="1" applyAlignment="1">
      <alignment horizontal="center" vertical="center" wrapText="1"/>
    </xf>
    <xf numFmtId="0" fontId="21" fillId="0" borderId="4" xfId="562" applyBorder="1" applyAlignment="1">
      <alignment horizontal="center" vertical="center"/>
    </xf>
    <xf numFmtId="0" fontId="29" fillId="0" borderId="4" xfId="562" applyFont="1" applyFill="1" applyBorder="1" applyAlignment="1">
      <alignment horizontal="center" vertical="center" wrapText="1"/>
    </xf>
    <xf numFmtId="0" fontId="30" fillId="0" borderId="4" xfId="349" applyFont="1" applyBorder="1" applyAlignment="1">
      <alignment horizontal="center" vertical="center" wrapText="1"/>
    </xf>
    <xf numFmtId="0" fontId="25" fillId="0" borderId="4" xfId="349" applyFont="1" applyBorder="1" applyAlignment="1">
      <alignment horizontal="center" vertical="center" wrapText="1"/>
    </xf>
    <xf numFmtId="0" fontId="11" fillId="0" borderId="4" xfId="562" applyFont="1" applyFill="1" applyBorder="1" applyAlignment="1">
      <alignment horizontal="center" vertical="center" wrapText="1"/>
    </xf>
    <xf numFmtId="0" fontId="25" fillId="0" borderId="4" xfId="501" applyFont="1" applyBorder="1" applyAlignment="1">
      <alignment horizontal="center" vertical="center" wrapText="1"/>
    </xf>
    <xf numFmtId="0" fontId="25" fillId="0" borderId="4" xfId="30" applyFont="1" applyBorder="1" applyAlignment="1">
      <alignment horizontal="center" vertical="center" wrapText="1"/>
    </xf>
    <xf numFmtId="0" fontId="9" fillId="0" borderId="4" xfId="562" applyFont="1" applyFill="1" applyBorder="1" applyAlignment="1">
      <alignment horizontal="center" vertical="center"/>
    </xf>
    <xf numFmtId="0" fontId="31" fillId="0" borderId="4" xfId="562" applyFont="1" applyFill="1" applyBorder="1" applyAlignment="1">
      <alignment horizontal="center" vertical="center"/>
    </xf>
    <xf numFmtId="0" fontId="21" fillId="0" borderId="4" xfId="565" applyBorder="1" applyAlignment="1">
      <alignment horizontal="center" vertical="center"/>
    </xf>
    <xf numFmtId="0" fontId="8" fillId="0" borderId="4" xfId="347" applyFont="1" applyBorder="1" applyAlignment="1">
      <alignment horizontal="center" vertical="center" wrapText="1"/>
    </xf>
    <xf numFmtId="0" fontId="28" fillId="0" borderId="4" xfId="565" applyFont="1" applyFill="1" applyBorder="1" applyAlignment="1">
      <alignment horizontal="center" vertical="center" wrapText="1"/>
    </xf>
    <xf numFmtId="0" fontId="13" fillId="0" borderId="4" xfId="565" applyFont="1" applyFill="1" applyBorder="1" applyAlignment="1">
      <alignment horizontal="center" vertical="center"/>
    </xf>
    <xf numFmtId="0" fontId="19" fillId="0" borderId="4" xfId="333" applyFont="1" applyBorder="1" applyAlignment="1">
      <alignment horizontal="center" vertical="center" wrapText="1"/>
    </xf>
    <xf numFmtId="0" fontId="21" fillId="0" borderId="4" xfId="559" applyBorder="1" applyAlignment="1">
      <alignment horizontal="center" vertical="center"/>
    </xf>
    <xf numFmtId="0" fontId="28" fillId="0" borderId="4" xfId="559" applyFont="1" applyFill="1" applyBorder="1" applyAlignment="1">
      <alignment horizontal="center" vertical="center" wrapText="1"/>
    </xf>
    <xf numFmtId="0" fontId="13" fillId="0" borderId="4" xfId="559" applyFont="1" applyFill="1" applyBorder="1" applyAlignment="1">
      <alignment horizontal="center" vertical="center"/>
    </xf>
    <xf numFmtId="0" fontId="21" fillId="0" borderId="4" xfId="563" applyBorder="1" applyAlignment="1">
      <alignment horizontal="center" vertical="center" wrapText="1"/>
    </xf>
    <xf numFmtId="0" fontId="16" fillId="0" borderId="4" xfId="417" applyFont="1" applyFill="1" applyBorder="1" applyAlignment="1">
      <alignment horizontal="center" vertical="center" wrapText="1"/>
    </xf>
    <xf numFmtId="0" fontId="27" fillId="0" borderId="4" xfId="347" applyFont="1" applyBorder="1" applyAlignment="1">
      <alignment horizontal="center" vertical="center" wrapText="1"/>
    </xf>
    <xf numFmtId="0" fontId="9" fillId="0" borderId="4" xfId="347" applyFont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21" fillId="0" borderId="4" xfId="597" applyBorder="1" applyAlignment="1">
      <alignment horizontal="center" vertical="center" wrapText="1"/>
    </xf>
    <xf numFmtId="0" fontId="8" fillId="0" borderId="4" xfId="597" applyFont="1" applyFill="1" applyBorder="1" applyAlignment="1">
      <alignment horizontal="center" vertical="center" wrapText="1"/>
    </xf>
    <xf numFmtId="0" fontId="16" fillId="0" borderId="4" xfId="283" applyFont="1" applyBorder="1" applyAlignment="1" applyProtection="1">
      <alignment horizontal="center" vertical="center" wrapText="1"/>
    </xf>
    <xf numFmtId="0" fontId="9" fillId="0" borderId="4" xfId="597" applyFont="1" applyFill="1" applyBorder="1" applyAlignment="1">
      <alignment horizontal="center" vertical="center" wrapText="1"/>
    </xf>
    <xf numFmtId="0" fontId="16" fillId="0" borderId="4" xfId="447" applyFont="1" applyBorder="1" applyAlignment="1" applyProtection="1">
      <alignment horizontal="center" vertical="center" wrapText="1"/>
    </xf>
    <xf numFmtId="0" fontId="19" fillId="0" borderId="4" xfId="283" applyFont="1" applyBorder="1" applyAlignment="1" applyProtection="1">
      <alignment horizontal="center" vertical="center" wrapText="1"/>
    </xf>
    <xf numFmtId="0" fontId="19" fillId="0" borderId="4" xfId="447" applyFont="1" applyBorder="1" applyAlignment="1" applyProtection="1">
      <alignment horizontal="center" vertical="center" wrapText="1"/>
    </xf>
    <xf numFmtId="0" fontId="21" fillId="0" borderId="4" xfId="598" applyBorder="1" applyAlignment="1">
      <alignment horizontal="center" vertical="center" wrapText="1"/>
    </xf>
    <xf numFmtId="0" fontId="8" fillId="0" borderId="4" xfId="598" applyFont="1" applyFill="1" applyBorder="1" applyAlignment="1">
      <alignment horizontal="center" vertical="center" wrapText="1"/>
    </xf>
    <xf numFmtId="0" fontId="32" fillId="0" borderId="4" xfId="333" applyFont="1" applyBorder="1" applyAlignment="1">
      <alignment horizontal="center" vertical="center" wrapText="1"/>
    </xf>
    <xf numFmtId="0" fontId="21" fillId="0" borderId="4" xfId="600" applyBorder="1" applyAlignment="1">
      <alignment horizontal="center" vertical="center" wrapText="1"/>
    </xf>
    <xf numFmtId="0" fontId="8" fillId="0" borderId="4" xfId="600" applyFont="1" applyFill="1" applyBorder="1" applyAlignment="1">
      <alignment horizontal="center" vertical="center"/>
    </xf>
    <xf numFmtId="0" fontId="32" fillId="0" borderId="4" xfId="333" applyFont="1" applyBorder="1" applyAlignment="1">
      <alignment horizontal="center" vertical="center"/>
    </xf>
    <xf numFmtId="0" fontId="19" fillId="0" borderId="4" xfId="333" applyFont="1" applyBorder="1" applyAlignment="1">
      <alignment horizontal="center" vertical="center"/>
    </xf>
    <xf numFmtId="0" fontId="21" fillId="0" borderId="4" xfId="604" applyBorder="1" applyAlignment="1">
      <alignment horizontal="center" vertical="center" wrapText="1"/>
    </xf>
    <xf numFmtId="0" fontId="8" fillId="0" borderId="4" xfId="604" applyFont="1" applyFill="1" applyBorder="1" applyAlignment="1">
      <alignment horizontal="center" vertical="center" wrapText="1"/>
    </xf>
    <xf numFmtId="0" fontId="33" fillId="0" borderId="4" xfId="429" applyFont="1" applyBorder="1" applyAlignment="1" applyProtection="1">
      <alignment horizontal="center" vertical="center" wrapText="1"/>
    </xf>
    <xf numFmtId="0" fontId="16" fillId="0" borderId="4" xfId="429" applyFont="1" applyBorder="1" applyAlignment="1" applyProtection="1">
      <alignment horizontal="center" vertical="center" wrapText="1"/>
    </xf>
    <xf numFmtId="0" fontId="9" fillId="0" borderId="4" xfId="604" applyFont="1" applyFill="1" applyBorder="1" applyAlignment="1">
      <alignment horizontal="center" vertical="center" wrapText="1"/>
    </xf>
    <xf numFmtId="0" fontId="16" fillId="0" borderId="4" xfId="456" applyFont="1" applyBorder="1" applyAlignment="1" applyProtection="1">
      <alignment horizontal="center" vertical="center" wrapText="1"/>
    </xf>
    <xf numFmtId="0" fontId="21" fillId="0" borderId="4" xfId="605" applyBorder="1" applyAlignment="1">
      <alignment horizontal="center" vertical="center"/>
    </xf>
    <xf numFmtId="0" fontId="29" fillId="0" borderId="4" xfId="605" applyFont="1" applyFill="1" applyBorder="1" applyAlignment="1">
      <alignment horizontal="center" vertical="center" wrapText="1"/>
    </xf>
    <xf numFmtId="0" fontId="31" fillId="0" borderId="4" xfId="336" applyFont="1" applyFill="1" applyBorder="1" applyAlignment="1">
      <alignment horizontal="center" vertical="center" wrapText="1"/>
    </xf>
    <xf numFmtId="0" fontId="11" fillId="0" borderId="4" xfId="605" applyFont="1" applyFill="1" applyBorder="1" applyAlignment="1">
      <alignment horizontal="center" vertical="center" wrapText="1"/>
    </xf>
    <xf numFmtId="0" fontId="15" fillId="0" borderId="4" xfId="451" applyFont="1" applyBorder="1" applyAlignment="1" applyProtection="1">
      <alignment horizontal="center" wrapText="1"/>
    </xf>
    <xf numFmtId="0" fontId="16" fillId="0" borderId="4" xfId="451" applyFont="1" applyBorder="1" applyAlignment="1" applyProtection="1">
      <alignment horizontal="center" wrapText="1"/>
    </xf>
    <xf numFmtId="0" fontId="9" fillId="0" borderId="4" xfId="605" applyFont="1" applyFill="1" applyBorder="1" applyAlignment="1">
      <alignment horizontal="center" vertical="center"/>
    </xf>
    <xf numFmtId="0" fontId="21" fillId="0" borderId="4" xfId="66" applyBorder="1" applyAlignment="1">
      <alignment horizontal="center" vertical="center"/>
    </xf>
    <xf numFmtId="0" fontId="8" fillId="0" borderId="4" xfId="66" applyFont="1" applyFill="1" applyBorder="1" applyAlignment="1">
      <alignment horizontal="center" vertical="center"/>
    </xf>
    <xf numFmtId="0" fontId="15" fillId="0" borderId="4" xfId="428" applyFont="1" applyBorder="1" applyAlignment="1" applyProtection="1">
      <alignment horizontal="center" vertical="center"/>
    </xf>
    <xf numFmtId="0" fontId="15" fillId="0" borderId="4" xfId="428" applyFont="1" applyBorder="1" applyAlignment="1" applyProtection="1">
      <alignment horizontal="center"/>
    </xf>
    <xf numFmtId="0" fontId="9" fillId="0" borderId="4" xfId="66" applyFont="1" applyFill="1" applyBorder="1" applyAlignment="1">
      <alignment horizontal="center" vertical="center"/>
    </xf>
    <xf numFmtId="0" fontId="15" fillId="0" borderId="4" xfId="455" applyFont="1" applyBorder="1" applyAlignment="1" applyProtection="1">
      <alignment horizontal="center" wrapText="1"/>
    </xf>
    <xf numFmtId="0" fontId="16" fillId="0" borderId="4" xfId="455" applyFont="1" applyBorder="1" applyAlignment="1" applyProtection="1">
      <alignment horizontal="center" wrapText="1"/>
    </xf>
    <xf numFmtId="0" fontId="10" fillId="0" borderId="4" xfId="428" applyFont="1" applyBorder="1" applyAlignment="1" applyProtection="1">
      <alignment horizontal="center" vertical="center"/>
    </xf>
    <xf numFmtId="0" fontId="10" fillId="0" borderId="4" xfId="455" applyFont="1" applyBorder="1" applyAlignment="1" applyProtection="1">
      <alignment horizontal="center" vertical="center" wrapText="1"/>
    </xf>
    <xf numFmtId="0" fontId="11" fillId="0" borderId="4" xfId="606" applyFont="1" applyFill="1" applyBorder="1" applyAlignment="1">
      <alignment horizontal="center" vertical="center"/>
    </xf>
    <xf numFmtId="0" fontId="29" fillId="0" borderId="4" xfId="606" applyFont="1" applyFill="1" applyBorder="1" applyAlignment="1">
      <alignment horizontal="center" vertical="center" wrapText="1"/>
    </xf>
    <xf numFmtId="0" fontId="34" fillId="0" borderId="4" xfId="336" applyFont="1" applyFill="1" applyBorder="1" applyAlignment="1">
      <alignment horizontal="center" vertical="center" wrapText="1"/>
    </xf>
    <xf numFmtId="0" fontId="11" fillId="0" borderId="4" xfId="606" applyFont="1" applyFill="1" applyBorder="1" applyAlignment="1">
      <alignment horizontal="center" vertical="center" wrapText="1"/>
    </xf>
    <xf numFmtId="0" fontId="34" fillId="0" borderId="4" xfId="337" applyFont="1" applyFill="1" applyBorder="1" applyAlignment="1">
      <alignment horizontal="center" vertical="center" wrapText="1"/>
    </xf>
    <xf numFmtId="0" fontId="28" fillId="0" borderId="4" xfId="606" applyFont="1" applyFill="1" applyBorder="1" applyAlignment="1">
      <alignment horizontal="center" vertical="center" wrapText="1"/>
    </xf>
    <xf numFmtId="0" fontId="9" fillId="0" borderId="4" xfId="606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/>
    <xf numFmtId="0" fontId="0" fillId="0" borderId="4" xfId="333" applyFill="1" applyBorder="1" applyAlignment="1">
      <alignment horizontal="center" vertical="center"/>
    </xf>
    <xf numFmtId="0" fontId="19" fillId="0" borderId="4" xfId="333" applyFont="1" applyBorder="1" applyAlignment="1">
      <alignment horizontal="center"/>
    </xf>
    <xf numFmtId="0" fontId="36" fillId="0" borderId="4" xfId="568" applyFont="1" applyBorder="1" applyAlignment="1">
      <alignment horizontal="center" vertical="center"/>
    </xf>
    <xf numFmtId="0" fontId="15" fillId="0" borderId="4" xfId="400" applyFont="1" applyFill="1" applyBorder="1" applyAlignment="1">
      <alignment horizontal="center" vertical="center" wrapText="1"/>
    </xf>
    <xf numFmtId="0" fontId="37" fillId="0" borderId="4" xfId="68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9" fillId="0" borderId="4" xfId="55" applyFont="1" applyBorder="1" applyAlignment="1">
      <alignment horizontal="center" vertical="center"/>
    </xf>
    <xf numFmtId="49" fontId="10" fillId="0" borderId="4" xfId="469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0" fillId="0" borderId="4" xfId="378" applyNumberFormat="1" applyFont="1" applyBorder="1" applyAlignment="1">
      <alignment horizontal="center" vertical="center"/>
    </xf>
    <xf numFmtId="49" fontId="10" fillId="0" borderId="4" xfId="165" applyNumberFormat="1" applyFont="1" applyBorder="1" applyAlignment="1">
      <alignment horizontal="center" vertical="center"/>
    </xf>
    <xf numFmtId="49" fontId="10" fillId="0" borderId="4" xfId="7" applyNumberFormat="1" applyFont="1" applyBorder="1" applyAlignment="1">
      <alignment horizontal="center" vertical="center"/>
    </xf>
    <xf numFmtId="49" fontId="10" fillId="0" borderId="4" xfId="149" applyNumberFormat="1" applyFont="1" applyBorder="1" applyAlignment="1">
      <alignment horizontal="center" vertical="center"/>
    </xf>
    <xf numFmtId="49" fontId="10" fillId="0" borderId="4" xfId="154" applyNumberFormat="1" applyFont="1" applyBorder="1" applyAlignment="1">
      <alignment horizontal="center" vertical="center"/>
    </xf>
    <xf numFmtId="49" fontId="10" fillId="0" borderId="4" xfId="157" applyNumberFormat="1" applyFont="1" applyBorder="1" applyAlignment="1">
      <alignment horizontal="center" vertical="center"/>
    </xf>
    <xf numFmtId="49" fontId="19" fillId="0" borderId="4" xfId="387" applyNumberFormat="1" applyFont="1" applyBorder="1" applyAlignment="1">
      <alignment horizontal="center"/>
    </xf>
    <xf numFmtId="0" fontId="15" fillId="0" borderId="4" xfId="166" applyFont="1" applyFill="1" applyBorder="1" applyAlignment="1">
      <alignment horizontal="center" wrapText="1"/>
    </xf>
    <xf numFmtId="0" fontId="27" fillId="0" borderId="4" xfId="558" applyFont="1" applyFill="1" applyBorder="1" applyAlignment="1">
      <alignment horizontal="center" vertical="center"/>
    </xf>
    <xf numFmtId="0" fontId="38" fillId="0" borderId="4" xfId="568" applyFont="1" applyBorder="1" applyAlignment="1">
      <alignment horizontal="center" vertical="center"/>
    </xf>
    <xf numFmtId="0" fontId="25" fillId="0" borderId="4" xfId="568" applyFont="1" applyBorder="1" applyAlignment="1">
      <alignment horizontal="center" vertical="center" wrapText="1"/>
    </xf>
    <xf numFmtId="0" fontId="38" fillId="0" borderId="4" xfId="568" applyFont="1" applyBorder="1" applyAlignment="1">
      <alignment horizontal="center" vertical="center" wrapText="1"/>
    </xf>
  </cellXfs>
  <cellStyles count="853">
    <cellStyle name="常规" xfId="0" builtinId="0"/>
    <cellStyle name="货币[0]" xfId="1" builtinId="7"/>
    <cellStyle name="20% - 强调文字颜色 3" xfId="2" builtinId="38"/>
    <cellStyle name="40% - 强调文字3" xfId="3"/>
    <cellStyle name="输入" xfId="4" builtinId="20"/>
    <cellStyle name="货币" xfId="5" builtinId="4"/>
    <cellStyle name="常规 39" xfId="6"/>
    <cellStyle name="常规 44" xfId="7"/>
    <cellStyle name="常规 2 2 4" xfId="8"/>
    <cellStyle name="常规 2 26" xfId="9"/>
    <cellStyle name="常规 2 31" xfId="10"/>
    <cellStyle name="千位分隔[0]" xfId="11" builtinId="6"/>
    <cellStyle name="40% - 强调文字颜色 3" xfId="12" builtinId="39"/>
    <cellStyle name="常规 31 2" xfId="13"/>
    <cellStyle name="差" xfId="14" builtinId="27"/>
    <cellStyle name="千位分隔" xfId="15" builtinId="3"/>
    <cellStyle name="常规 4 13" xfId="16"/>
    <cellStyle name="60% - 强调文字颜色 3" xfId="17" builtinId="40"/>
    <cellStyle name="常规 30 14" xfId="18"/>
    <cellStyle name="超链接" xfId="19" builtinId="8"/>
    <cellStyle name="百分比" xfId="20" builtinId="5"/>
    <cellStyle name="已访问的超链接" xfId="21" builtinId="9"/>
    <cellStyle name="常规 31 11" xfId="22"/>
    <cellStyle name="解释性文本 7" xfId="23"/>
    <cellStyle name="差 4" xfId="24"/>
    <cellStyle name="20% - 强调文字3" xfId="25"/>
    <cellStyle name="标题 1 19" xfId="26"/>
    <cellStyle name="标题 1 24" xfId="27"/>
    <cellStyle name="常规 6 13" xfId="28"/>
    <cellStyle name="好 14" xfId="29"/>
    <cellStyle name="常规 6" xfId="30"/>
    <cellStyle name="注释" xfId="31" builtinId="10"/>
    <cellStyle name="常规 4 12" xfId="32"/>
    <cellStyle name="60% - 强调文字颜色 2" xfId="33" builtinId="36"/>
    <cellStyle name="标题 4" xfId="34" builtinId="19"/>
    <cellStyle name="常规 31 16" xfId="35"/>
    <cellStyle name="常规 31 21" xfId="36"/>
    <cellStyle name="差 9" xfId="37"/>
    <cellStyle name="标题 1 29" xfId="38"/>
    <cellStyle name="常规 6 5" xfId="39"/>
    <cellStyle name="警告文本" xfId="40" builtinId="11"/>
    <cellStyle name="常规 5 2" xfId="41"/>
    <cellStyle name="标题" xfId="42" builtinId="15"/>
    <cellStyle name="解释性文本" xfId="43" builtinId="53"/>
    <cellStyle name="标题 1" xfId="44" builtinId="16"/>
    <cellStyle name="常规 31 13" xfId="45"/>
    <cellStyle name="解释性文本 9" xfId="46"/>
    <cellStyle name="差 6" xfId="47"/>
    <cellStyle name="20% - 强调文字5" xfId="48"/>
    <cellStyle name="标题 1 26" xfId="49"/>
    <cellStyle name="标题 2" xfId="50" builtinId="17"/>
    <cellStyle name="常规 31 14" xfId="51"/>
    <cellStyle name="差 7" xfId="52"/>
    <cellStyle name="20% - 强调文字6" xfId="53"/>
    <cellStyle name="标题 1 27" xfId="54"/>
    <cellStyle name="常规 4 11" xfId="55"/>
    <cellStyle name="60% - 强调文字颜色 1" xfId="56" builtinId="32"/>
    <cellStyle name="标题 3" xfId="57" builtinId="18"/>
    <cellStyle name="常规 31 15" xfId="58"/>
    <cellStyle name="常规 31 20" xfId="59"/>
    <cellStyle name="差 8" xfId="60"/>
    <cellStyle name="标题 1 28" xfId="61"/>
    <cellStyle name="常规 4 14" xfId="62"/>
    <cellStyle name="60% - 强调文字颜色 4" xfId="63" builtinId="44"/>
    <cellStyle name="常规 5 17" xfId="64"/>
    <cellStyle name="常规 5 22" xfId="65"/>
    <cellStyle name="常规 85" xfId="66"/>
    <cellStyle name="输出" xfId="67" builtinId="21"/>
    <cellStyle name="常规 26" xfId="68"/>
    <cellStyle name="常规 31" xfId="69"/>
    <cellStyle name="计算" xfId="70" builtinId="22"/>
    <cellStyle name="检查单元格" xfId="71" builtinId="23"/>
    <cellStyle name="20% - 强调文字颜色 6" xfId="72" builtinId="50"/>
    <cellStyle name="40% - 强调文字6" xfId="73"/>
    <cellStyle name="强调文字颜色 2" xfId="74" builtinId="33"/>
    <cellStyle name="差 27" xfId="75"/>
    <cellStyle name="标题 2 11" xfId="76"/>
    <cellStyle name="链接单元格" xfId="77" builtinId="24"/>
    <cellStyle name="标题 25" xfId="78"/>
    <cellStyle name="标题 30" xfId="79"/>
    <cellStyle name="汇总" xfId="80" builtinId="25"/>
    <cellStyle name="差 12" xfId="81"/>
    <cellStyle name="好" xfId="82" builtinId="26"/>
    <cellStyle name="60% - 强调文字4" xfId="83"/>
    <cellStyle name="常规 2 2 12" xfId="84"/>
    <cellStyle name="适中" xfId="85" builtinId="28"/>
    <cellStyle name="20% - 强调文字颜色 5" xfId="86" builtinId="46"/>
    <cellStyle name="40% - 强调文字5" xfId="87"/>
    <cellStyle name="强调文字颜色 1" xfId="88" builtinId="29"/>
    <cellStyle name="常规 2 2 28" xfId="89"/>
    <cellStyle name="20% - 强调文字颜色 1" xfId="90" builtinId="30"/>
    <cellStyle name="40% - 强调文字1" xfId="91"/>
    <cellStyle name="40% - 强调文字颜色 1" xfId="92" builtinId="31"/>
    <cellStyle name="常规 2 2 29" xfId="93"/>
    <cellStyle name="20% - 强调文字颜色 2" xfId="94" builtinId="34"/>
    <cellStyle name="40% - 强调文字2" xfId="95"/>
    <cellStyle name="40% - 强调文字颜色 2" xfId="96" builtinId="35"/>
    <cellStyle name="强调文字颜色 3" xfId="97" builtinId="37"/>
    <cellStyle name="强调文字颜色 4" xfId="98" builtinId="41"/>
    <cellStyle name="20% - 强调文字颜色 4" xfId="99" builtinId="42"/>
    <cellStyle name="40% - 强调文字4" xfId="100"/>
    <cellStyle name="40% - 强调文字颜色 4" xfId="101" builtinId="43"/>
    <cellStyle name="常规 31 3" xfId="102"/>
    <cellStyle name="强调文字颜色 5" xfId="103" builtinId="45"/>
    <cellStyle name="40% - 强调文字颜色 5" xfId="104" builtinId="47"/>
    <cellStyle name="常规 31 4" xfId="105"/>
    <cellStyle name="常规 4 15" xfId="106"/>
    <cellStyle name="常规 4 20" xfId="107"/>
    <cellStyle name="60% - 强调文字颜色 5" xfId="108" builtinId="48"/>
    <cellStyle name="强调文字颜色 6" xfId="109" builtinId="49"/>
    <cellStyle name="40% - 强调文字颜色 6" xfId="110" builtinId="51"/>
    <cellStyle name="常规 31 5" xfId="111"/>
    <cellStyle name="常规 4 16" xfId="112"/>
    <cellStyle name="常规 4 21" xfId="113"/>
    <cellStyle name="60% - 强调文字颜色 6" xfId="114" builtinId="52"/>
    <cellStyle name="解释性文本 5" xfId="115"/>
    <cellStyle name="差 2" xfId="116"/>
    <cellStyle name="20% - 强调文字1" xfId="117"/>
    <cellStyle name="标题 1 17" xfId="118"/>
    <cellStyle name="标题 1 22" xfId="119"/>
    <cellStyle name="常规 31 10" xfId="120"/>
    <cellStyle name="解释性文本 6" xfId="121"/>
    <cellStyle name="差 3" xfId="122"/>
    <cellStyle name="20% - 强调文字2" xfId="123"/>
    <cellStyle name="标题 1 18" xfId="124"/>
    <cellStyle name="标题 1 23" xfId="125"/>
    <cellStyle name="常规 31 12" xfId="126"/>
    <cellStyle name="解释性文本 8" xfId="127"/>
    <cellStyle name="差 5" xfId="128"/>
    <cellStyle name="20% - 强调文字4" xfId="129"/>
    <cellStyle name="标题 1 25" xfId="130"/>
    <cellStyle name="60% - 强调文字1" xfId="131"/>
    <cellStyle name="60% - 强调文字2" xfId="132"/>
    <cellStyle name="常规 2 2 10" xfId="133"/>
    <cellStyle name="60% - 强调文字3" xfId="134"/>
    <cellStyle name="常规 2 2 11" xfId="135"/>
    <cellStyle name="60% - 强调文字5" xfId="136"/>
    <cellStyle name="常规 2 2 13" xfId="137"/>
    <cellStyle name="60% - 强调文字6" xfId="138"/>
    <cellStyle name="常规 2 2 14" xfId="139"/>
    <cellStyle name="标题 1 10" xfId="140"/>
    <cellStyle name="标题 1 11" xfId="141"/>
    <cellStyle name="标题 1 12" xfId="142"/>
    <cellStyle name="标题 1 13" xfId="143"/>
    <cellStyle name="标题 1 14" xfId="144"/>
    <cellStyle name="标题 1 15" xfId="145"/>
    <cellStyle name="标题 1 20" xfId="146"/>
    <cellStyle name="标题 1 16" xfId="147"/>
    <cellStyle name="标题 1 21" xfId="148"/>
    <cellStyle name="常规 46" xfId="149"/>
    <cellStyle name="常规 51" xfId="150"/>
    <cellStyle name="常规 2 2 6" xfId="151"/>
    <cellStyle name="标题 1 2" xfId="152"/>
    <cellStyle name="常规 47" xfId="153"/>
    <cellStyle name="常规 52" xfId="154"/>
    <cellStyle name="常规 2 2 7" xfId="155"/>
    <cellStyle name="标题 1 3" xfId="156"/>
    <cellStyle name="常规 48" xfId="157"/>
    <cellStyle name="常规 53" xfId="158"/>
    <cellStyle name="常规 2 2 8" xfId="159"/>
    <cellStyle name="标题 1 4" xfId="160"/>
    <cellStyle name="常规 49" xfId="161"/>
    <cellStyle name="常规 54" xfId="162"/>
    <cellStyle name="常规 2 2 9" xfId="163"/>
    <cellStyle name="标题 1 5" xfId="164"/>
    <cellStyle name="常规 60" xfId="165"/>
    <cellStyle name="常规 55" xfId="166"/>
    <cellStyle name="标题 1 6" xfId="167"/>
    <cellStyle name="常规 61" xfId="168"/>
    <cellStyle name="常规 56" xfId="169"/>
    <cellStyle name="标题 1 7" xfId="170"/>
    <cellStyle name="常规 62" xfId="171"/>
    <cellStyle name="常规 57" xfId="172"/>
    <cellStyle name="标题 1 8" xfId="173"/>
    <cellStyle name="常规 63" xfId="174"/>
    <cellStyle name="常规 58" xfId="175"/>
    <cellStyle name="标题 1 9" xfId="176"/>
    <cellStyle name="标题 2 29" xfId="177"/>
    <cellStyle name="标题 10" xfId="178"/>
    <cellStyle name="标题 11" xfId="179"/>
    <cellStyle name="标题 12" xfId="180"/>
    <cellStyle name="标题 13" xfId="181"/>
    <cellStyle name="标题 14" xfId="182"/>
    <cellStyle name="标题 15" xfId="183"/>
    <cellStyle name="标题 20" xfId="184"/>
    <cellStyle name="标题 16" xfId="185"/>
    <cellStyle name="标题 21" xfId="186"/>
    <cellStyle name="标题 17" xfId="187"/>
    <cellStyle name="标题 22" xfId="188"/>
    <cellStyle name="标题 18" xfId="189"/>
    <cellStyle name="标题 23" xfId="190"/>
    <cellStyle name="标题 19" xfId="191"/>
    <cellStyle name="标题 24" xfId="192"/>
    <cellStyle name="差 26" xfId="193"/>
    <cellStyle name="标题 2 10" xfId="194"/>
    <cellStyle name="差 28" xfId="195"/>
    <cellStyle name="标题 2 12" xfId="196"/>
    <cellStyle name="差 29" xfId="197"/>
    <cellStyle name="标题 2 13" xfId="198"/>
    <cellStyle name="标题 2 14" xfId="199"/>
    <cellStyle name="标题 2 15" xfId="200"/>
    <cellStyle name="标题 2 20" xfId="201"/>
    <cellStyle name="标题 2 16" xfId="202"/>
    <cellStyle name="标题 2 21" xfId="203"/>
    <cellStyle name="标题 2 17" xfId="204"/>
    <cellStyle name="标题 2 22" xfId="205"/>
    <cellStyle name="标题 2 18" xfId="206"/>
    <cellStyle name="标题 2 23" xfId="207"/>
    <cellStyle name="标题 2 19" xfId="208"/>
    <cellStyle name="标题 2 24" xfId="209"/>
    <cellStyle name="常规 5 28" xfId="210"/>
    <cellStyle name="常规 5 33" xfId="211"/>
    <cellStyle name="标题 2 2" xfId="212"/>
    <cellStyle name="标题 2 25" xfId="213"/>
    <cellStyle name="标题 2 26" xfId="214"/>
    <cellStyle name="标题 2 27" xfId="215"/>
    <cellStyle name="标题 2 28" xfId="216"/>
    <cellStyle name="常规 5 29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2 9" xfId="224"/>
    <cellStyle name="标题 26" xfId="225"/>
    <cellStyle name="标题 31" xfId="226"/>
    <cellStyle name="标题 27" xfId="227"/>
    <cellStyle name="标题 32" xfId="228"/>
    <cellStyle name="标题 28" xfId="229"/>
    <cellStyle name="标题 29" xfId="230"/>
    <cellStyle name="标题 3 10" xfId="231"/>
    <cellStyle name="标题 3 11" xfId="232"/>
    <cellStyle name="标题 3 12" xfId="233"/>
    <cellStyle name="标题 3 13" xfId="234"/>
    <cellStyle name="标题 3 14" xfId="235"/>
    <cellStyle name="标题 3 15" xfId="236"/>
    <cellStyle name="标题 3 20" xfId="237"/>
    <cellStyle name="标题 3 16" xfId="238"/>
    <cellStyle name="标题 3 21" xfId="239"/>
    <cellStyle name="标题 3 17" xfId="240"/>
    <cellStyle name="标题 3 22" xfId="241"/>
    <cellStyle name="标题 3 18" xfId="242"/>
    <cellStyle name="标题 3 23" xfId="243"/>
    <cellStyle name="标题 3 19" xfId="244"/>
    <cellStyle name="标题 3 24" xfId="245"/>
    <cellStyle name="标题 3 2" xfId="246"/>
    <cellStyle name="标题 3 25" xfId="247"/>
    <cellStyle name="标题 3 26" xfId="248"/>
    <cellStyle name="标题 3 27" xfId="249"/>
    <cellStyle name="标题 3 28" xfId="250"/>
    <cellStyle name="标题 4 2" xfId="251"/>
    <cellStyle name="标题 3 29" xfId="252"/>
    <cellStyle name="标题 3 3" xfId="253"/>
    <cellStyle name="标题 3 4" xfId="254"/>
    <cellStyle name="标题 3 5" xfId="255"/>
    <cellStyle name="标题 3 6" xfId="256"/>
    <cellStyle name="标题 3 7" xfId="257"/>
    <cellStyle name="标题 3 8" xfId="258"/>
    <cellStyle name="标题 3 9" xfId="259"/>
    <cellStyle name="常规 29 9" xfId="260"/>
    <cellStyle name="标题 4 10" xfId="261"/>
    <cellStyle name="标题 4 11" xfId="262"/>
    <cellStyle name="标题 4 12" xfId="263"/>
    <cellStyle name="标题 4 13" xfId="264"/>
    <cellStyle name="标题 4 14" xfId="265"/>
    <cellStyle name="标题 4 15" xfId="266"/>
    <cellStyle name="标题 4 20" xfId="267"/>
    <cellStyle name="标题 4 16" xfId="268"/>
    <cellStyle name="标题 4 21" xfId="269"/>
    <cellStyle name="标题 4 17" xfId="270"/>
    <cellStyle name="标题 4 22" xfId="271"/>
    <cellStyle name="常规 29 10" xfId="272"/>
    <cellStyle name="标题 4 18" xfId="273"/>
    <cellStyle name="标题 4 23" xfId="274"/>
    <cellStyle name="常规 3 2" xfId="275"/>
    <cellStyle name="常规 29 11" xfId="276"/>
    <cellStyle name="标题 4 19" xfId="277"/>
    <cellStyle name="标题 4 24" xfId="278"/>
    <cellStyle name="常规 3 3" xfId="279"/>
    <cellStyle name="常规 29 12" xfId="280"/>
    <cellStyle name="标题 4 25" xfId="281"/>
    <cellStyle name="常规 3 4" xfId="282"/>
    <cellStyle name="常规 29 13" xfId="283"/>
    <cellStyle name="标题 4 26" xfId="284"/>
    <cellStyle name="常规 3 5" xfId="285"/>
    <cellStyle name="常规 29 14" xfId="286"/>
    <cellStyle name="标题 4 27" xfId="287"/>
    <cellStyle name="常规 29 15" xfId="288"/>
    <cellStyle name="常规 29 20" xfId="289"/>
    <cellStyle name="标题 4 28" xfId="290"/>
    <cellStyle name="常规 29 16" xfId="291"/>
    <cellStyle name="常规 29 21" xfId="292"/>
    <cellStyle name="标题 4 29" xfId="293"/>
    <cellStyle name="标题 4 3" xfId="294"/>
    <cellStyle name="标题 4 4" xfId="295"/>
    <cellStyle name="标题 4 5" xfId="296"/>
    <cellStyle name="常规 30 2" xfId="297"/>
    <cellStyle name="标题 4 6" xfId="298"/>
    <cellStyle name="常规 30 3" xfId="299"/>
    <cellStyle name="标题 4 7" xfId="300"/>
    <cellStyle name="常规 30 4" xfId="301"/>
    <cellStyle name="标题 4 8" xfId="302"/>
    <cellStyle name="常规 30 5" xfId="303"/>
    <cellStyle name="标题 4 9" xfId="304"/>
    <cellStyle name="标题 5" xfId="305"/>
    <cellStyle name="常规 31 17" xfId="306"/>
    <cellStyle name="常规 31 22" xfId="307"/>
    <cellStyle name="标题 6" xfId="308"/>
    <cellStyle name="常规 31 18" xfId="309"/>
    <cellStyle name="常规 31 23" xfId="310"/>
    <cellStyle name="标题 7" xfId="311"/>
    <cellStyle name="常规 31 19" xfId="312"/>
    <cellStyle name="常规 31 24" xfId="313"/>
    <cellStyle name="标题 8" xfId="314"/>
    <cellStyle name="常规 31 25" xfId="315"/>
    <cellStyle name="标题 9" xfId="316"/>
    <cellStyle name="常规 31 26" xfId="317"/>
    <cellStyle name="差 10" xfId="318"/>
    <cellStyle name="差 11" xfId="319"/>
    <cellStyle name="差 13" xfId="320"/>
    <cellStyle name="差 14" xfId="321"/>
    <cellStyle name="差 15" xfId="322"/>
    <cellStyle name="差 20" xfId="323"/>
    <cellStyle name="差 16" xfId="324"/>
    <cellStyle name="差 21" xfId="325"/>
    <cellStyle name="差 17" xfId="326"/>
    <cellStyle name="差 22" xfId="327"/>
    <cellStyle name="差 18" xfId="328"/>
    <cellStyle name="差 23" xfId="329"/>
    <cellStyle name="差 19" xfId="330"/>
    <cellStyle name="差 24" xfId="331"/>
    <cellStyle name="差 25" xfId="332"/>
    <cellStyle name="常规 10" xfId="333"/>
    <cellStyle name="常规 11" xfId="334"/>
    <cellStyle name="常规 12" xfId="335"/>
    <cellStyle name="常规 13" xfId="336"/>
    <cellStyle name="常规 14" xfId="337"/>
    <cellStyle name="常规 15" xfId="338"/>
    <cellStyle name="常规 20" xfId="339"/>
    <cellStyle name="常规 16" xfId="340"/>
    <cellStyle name="常规 21" xfId="341"/>
    <cellStyle name="常规 17" xfId="342"/>
    <cellStyle name="常规 22" xfId="343"/>
    <cellStyle name="常规 18" xfId="344"/>
    <cellStyle name="常规 23" xfId="345"/>
    <cellStyle name="常规 19" xfId="346"/>
    <cellStyle name="常规 24" xfId="347"/>
    <cellStyle name="好 10" xfId="348"/>
    <cellStyle name="常规 2" xfId="349"/>
    <cellStyle name="常规 2 10" xfId="350"/>
    <cellStyle name="常规 2 11" xfId="351"/>
    <cellStyle name="常规 2 12" xfId="352"/>
    <cellStyle name="常规 2 13" xfId="353"/>
    <cellStyle name="常规 2 14" xfId="354"/>
    <cellStyle name="常规 2 15" xfId="355"/>
    <cellStyle name="常规 2 20" xfId="356"/>
    <cellStyle name="常规 2 16" xfId="357"/>
    <cellStyle name="常规 2 21" xfId="358"/>
    <cellStyle name="常规 2 17" xfId="359"/>
    <cellStyle name="常规 2 22" xfId="360"/>
    <cellStyle name="常规 2 18" xfId="361"/>
    <cellStyle name="常规 2 23" xfId="362"/>
    <cellStyle name="常规 2 19" xfId="363"/>
    <cellStyle name="常规 2 24" xfId="364"/>
    <cellStyle name="常规 2 46" xfId="365"/>
    <cellStyle name="常规 2 2" xfId="366"/>
    <cellStyle name="常规 2 2 15" xfId="367"/>
    <cellStyle name="常规 2 2 20" xfId="368"/>
    <cellStyle name="常规 2 2 16" xfId="369"/>
    <cellStyle name="常规 2 2 21" xfId="370"/>
    <cellStyle name="常规 2 2 17" xfId="371"/>
    <cellStyle name="常规 2 2 22" xfId="372"/>
    <cellStyle name="常规 2 2 18" xfId="373"/>
    <cellStyle name="常规 2 2 23" xfId="374"/>
    <cellStyle name="常规 2 2 19" xfId="375"/>
    <cellStyle name="常规 2 2 24" xfId="376"/>
    <cellStyle name="常规 37" xfId="377"/>
    <cellStyle name="常规 42" xfId="378"/>
    <cellStyle name="常规 2 2 2" xfId="379"/>
    <cellStyle name="常规 2 2 25" xfId="380"/>
    <cellStyle name="常规 2 2 26" xfId="381"/>
    <cellStyle name="常规 2 2 27" xfId="382"/>
    <cellStyle name="常规 38" xfId="383"/>
    <cellStyle name="常规 43" xfId="384"/>
    <cellStyle name="常规 2 2 3" xfId="385"/>
    <cellStyle name="常规 45" xfId="386"/>
    <cellStyle name="常规 50" xfId="387"/>
    <cellStyle name="常规 2 2 5" xfId="388"/>
    <cellStyle name="常规 2 25" xfId="389"/>
    <cellStyle name="常规 2 30" xfId="390"/>
    <cellStyle name="常规 2 27" xfId="391"/>
    <cellStyle name="常规 2 32" xfId="392"/>
    <cellStyle name="常规 2 28" xfId="393"/>
    <cellStyle name="常规 2 33" xfId="394"/>
    <cellStyle name="常规 2 29" xfId="395"/>
    <cellStyle name="常规 2 34" xfId="396"/>
    <cellStyle name="常规 2 3" xfId="397"/>
    <cellStyle name="常规 2 35" xfId="398"/>
    <cellStyle name="常规 2 40" xfId="399"/>
    <cellStyle name="常规 2 36" xfId="400"/>
    <cellStyle name="常规 2 41" xfId="401"/>
    <cellStyle name="常规 2 37" xfId="402"/>
    <cellStyle name="常规 2 42" xfId="403"/>
    <cellStyle name="常规 2 38" xfId="404"/>
    <cellStyle name="常规 2 43" xfId="405"/>
    <cellStyle name="常规 2 39" xfId="406"/>
    <cellStyle name="常规 2 44" xfId="407"/>
    <cellStyle name="常规 2 4" xfId="408"/>
    <cellStyle name="常规 2 45" xfId="409"/>
    <cellStyle name="常规 2 5" xfId="410"/>
    <cellStyle name="常规 2 6" xfId="411"/>
    <cellStyle name="常规 2 7" xfId="412"/>
    <cellStyle name="输入 2" xfId="413"/>
    <cellStyle name="常规 2 8" xfId="414"/>
    <cellStyle name="输入 3" xfId="415"/>
    <cellStyle name="常规 2 9" xfId="416"/>
    <cellStyle name="常规 25" xfId="417"/>
    <cellStyle name="常规 30" xfId="418"/>
    <cellStyle name="常规 27" xfId="419"/>
    <cellStyle name="常规 32" xfId="420"/>
    <cellStyle name="常规 28" xfId="421"/>
    <cellStyle name="常规 33" xfId="422"/>
    <cellStyle name="常规 29" xfId="423"/>
    <cellStyle name="常规 34" xfId="424"/>
    <cellStyle name="常规 29 17" xfId="425"/>
    <cellStyle name="常规 29 22" xfId="426"/>
    <cellStyle name="常规 29 18" xfId="427"/>
    <cellStyle name="常规 29 23" xfId="428"/>
    <cellStyle name="常规 29 19" xfId="429"/>
    <cellStyle name="常规 29 24" xfId="430"/>
    <cellStyle name="汇总 29" xfId="431"/>
    <cellStyle name="常规 29 2" xfId="432"/>
    <cellStyle name="常规 29 25" xfId="433"/>
    <cellStyle name="常规 29 26" xfId="434"/>
    <cellStyle name="常规 29 3" xfId="435"/>
    <cellStyle name="常规 29 4" xfId="436"/>
    <cellStyle name="常规 29 5" xfId="437"/>
    <cellStyle name="常规 29 6" xfId="438"/>
    <cellStyle name="常规 29 7" xfId="439"/>
    <cellStyle name="常规 29 8" xfId="440"/>
    <cellStyle name="常规 6 10" xfId="441"/>
    <cellStyle name="好 11" xfId="442"/>
    <cellStyle name="常规 3" xfId="443"/>
    <cellStyle name="常规 30 10" xfId="444"/>
    <cellStyle name="常规 30 11" xfId="445"/>
    <cellStyle name="常规 30 12" xfId="446"/>
    <cellStyle name="常规 30 13" xfId="447"/>
    <cellStyle name="常规 30 15" xfId="448"/>
    <cellStyle name="常规 30 20" xfId="449"/>
    <cellStyle name="常规 30 16" xfId="450"/>
    <cellStyle name="常规 30 21" xfId="451"/>
    <cellStyle name="常规 30 17" xfId="452"/>
    <cellStyle name="常规 30 22" xfId="453"/>
    <cellStyle name="常规 30 18" xfId="454"/>
    <cellStyle name="常规 30 23" xfId="455"/>
    <cellStyle name="常规 30 19" xfId="456"/>
    <cellStyle name="常规 30 24" xfId="457"/>
    <cellStyle name="常规 30 25" xfId="458"/>
    <cellStyle name="常规 30 26" xfId="459"/>
    <cellStyle name="常规 30 6" xfId="460"/>
    <cellStyle name="常规 30 7" xfId="461"/>
    <cellStyle name="常规 30 8" xfId="462"/>
    <cellStyle name="常规 30 9" xfId="463"/>
    <cellStyle name="常规 31 6" xfId="464"/>
    <cellStyle name="常规 31 7" xfId="465"/>
    <cellStyle name="常规 31 8" xfId="466"/>
    <cellStyle name="常规 31 9" xfId="467"/>
    <cellStyle name="常规 35" xfId="468"/>
    <cellStyle name="常规 40" xfId="469"/>
    <cellStyle name="常规 36" xfId="470"/>
    <cellStyle name="常规 41" xfId="471"/>
    <cellStyle name="常规 6 11" xfId="472"/>
    <cellStyle name="好 12" xfId="473"/>
    <cellStyle name="常规 4" xfId="474"/>
    <cellStyle name="常规 4 10" xfId="475"/>
    <cellStyle name="常规 4 17" xfId="476"/>
    <cellStyle name="常规 4 22" xfId="477"/>
    <cellStyle name="常规 4 18" xfId="478"/>
    <cellStyle name="常规 4 23" xfId="479"/>
    <cellStyle name="常规 4 19" xfId="480"/>
    <cellStyle name="常规 4 24" xfId="481"/>
    <cellStyle name="常规 4 2" xfId="482"/>
    <cellStyle name="常规 4 25" xfId="483"/>
    <cellStyle name="常规 4 30" xfId="484"/>
    <cellStyle name="常规 4 26" xfId="485"/>
    <cellStyle name="常规 4 31" xfId="486"/>
    <cellStyle name="常规 4 27" xfId="487"/>
    <cellStyle name="常规 4 32" xfId="488"/>
    <cellStyle name="常规 4 28" xfId="489"/>
    <cellStyle name="常规 4 33" xfId="490"/>
    <cellStyle name="常规 4 29" xfId="491"/>
    <cellStyle name="常规 4 3" xfId="492"/>
    <cellStyle name="常规 4 4" xfId="493"/>
    <cellStyle name="常规 4 5" xfId="494"/>
    <cellStyle name="常规 4 6" xfId="495"/>
    <cellStyle name="常规 4 7" xfId="496"/>
    <cellStyle name="常规 4 8" xfId="497"/>
    <cellStyle name="常规 4 9" xfId="498"/>
    <cellStyle name="常规 6 12" xfId="499"/>
    <cellStyle name="好 13" xfId="500"/>
    <cellStyle name="常规 5" xfId="501"/>
    <cellStyle name="常规 5 10" xfId="502"/>
    <cellStyle name="常规 5 11" xfId="503"/>
    <cellStyle name="常规 5 12" xfId="504"/>
    <cellStyle name="常规 5 13" xfId="505"/>
    <cellStyle name="常规 5 14" xfId="506"/>
    <cellStyle name="常规 5 15" xfId="507"/>
    <cellStyle name="常规 5 20" xfId="508"/>
    <cellStyle name="常规 5 16" xfId="509"/>
    <cellStyle name="常规 5 21" xfId="510"/>
    <cellStyle name="常规 5 18" xfId="511"/>
    <cellStyle name="常规 5 23" xfId="512"/>
    <cellStyle name="常规 5 19" xfId="513"/>
    <cellStyle name="常规 5 24" xfId="514"/>
    <cellStyle name="常规 5 25" xfId="515"/>
    <cellStyle name="常规 5 30" xfId="516"/>
    <cellStyle name="常规 5 26" xfId="517"/>
    <cellStyle name="常规 5 31" xfId="518"/>
    <cellStyle name="常规 5 27" xfId="519"/>
    <cellStyle name="常规 5 32" xfId="520"/>
    <cellStyle name="常规 5 3" xfId="521"/>
    <cellStyle name="常规 5 4" xfId="522"/>
    <cellStyle name="常规 5 5" xfId="523"/>
    <cellStyle name="常规 5 6" xfId="524"/>
    <cellStyle name="常规 5 7" xfId="525"/>
    <cellStyle name="常规 5 8" xfId="526"/>
    <cellStyle name="常规 5 9" xfId="527"/>
    <cellStyle name="常规 64" xfId="528"/>
    <cellStyle name="常规 59" xfId="529"/>
    <cellStyle name="常规 6 14" xfId="530"/>
    <cellStyle name="常规 6 20" xfId="531"/>
    <cellStyle name="常规 6 15" xfId="532"/>
    <cellStyle name="常规 6 21" xfId="533"/>
    <cellStyle name="常规 6 16" xfId="534"/>
    <cellStyle name="常规 6 22" xfId="535"/>
    <cellStyle name="常规 6 17" xfId="536"/>
    <cellStyle name="常规 6 23" xfId="537"/>
    <cellStyle name="常规 6 18" xfId="538"/>
    <cellStyle name="常规 6 24" xfId="539"/>
    <cellStyle name="常规 6 19" xfId="540"/>
    <cellStyle name="常规 6 2" xfId="541"/>
    <cellStyle name="常规 6 30" xfId="542"/>
    <cellStyle name="常规 6 25" xfId="543"/>
    <cellStyle name="常规 6 31" xfId="544"/>
    <cellStyle name="常规 6 26" xfId="545"/>
    <cellStyle name="常规 6 32" xfId="546"/>
    <cellStyle name="常规 6 27" xfId="547"/>
    <cellStyle name="常规 6 33" xfId="548"/>
    <cellStyle name="常规 6 28" xfId="549"/>
    <cellStyle name="常规 6 29" xfId="550"/>
    <cellStyle name="常规 6 3" xfId="551"/>
    <cellStyle name="常规 6 4" xfId="552"/>
    <cellStyle name="常规 6 6" xfId="553"/>
    <cellStyle name="常规 6 7" xfId="554"/>
    <cellStyle name="常规 6 8" xfId="555"/>
    <cellStyle name="常规 6 9" xfId="556"/>
    <cellStyle name="常规 70" xfId="557"/>
    <cellStyle name="常规 65" xfId="558"/>
    <cellStyle name="常规 71" xfId="559"/>
    <cellStyle name="常规 66" xfId="560"/>
    <cellStyle name="常规 72" xfId="561"/>
    <cellStyle name="常规 67" xfId="562"/>
    <cellStyle name="常规 73" xfId="563"/>
    <cellStyle name="常规 68" xfId="564"/>
    <cellStyle name="常规 69" xfId="565"/>
    <cellStyle name="好 20" xfId="566"/>
    <cellStyle name="好 15" xfId="567"/>
    <cellStyle name="常规 7" xfId="568"/>
    <cellStyle name="常规 7 10" xfId="569"/>
    <cellStyle name="常规 7 11" xfId="570"/>
    <cellStyle name="常规 7 12" xfId="571"/>
    <cellStyle name="常规 7 13" xfId="572"/>
    <cellStyle name="常规 7 14" xfId="573"/>
    <cellStyle name="常规 7 20" xfId="574"/>
    <cellStyle name="常规 7 15" xfId="575"/>
    <cellStyle name="常规 7 21" xfId="576"/>
    <cellStyle name="常规 7 16" xfId="577"/>
    <cellStyle name="常规 7 22" xfId="578"/>
    <cellStyle name="常规 7 17" xfId="579"/>
    <cellStyle name="常规 7 23" xfId="580"/>
    <cellStyle name="常规 7 18" xfId="581"/>
    <cellStyle name="常规 7 24" xfId="582"/>
    <cellStyle name="常规 7 19" xfId="583"/>
    <cellStyle name="常规 7 2" xfId="584"/>
    <cellStyle name="常规 7 25" xfId="585"/>
    <cellStyle name="常规 7 26" xfId="586"/>
    <cellStyle name="常规 7 27" xfId="587"/>
    <cellStyle name="常规 7 28" xfId="588"/>
    <cellStyle name="常规 7 29" xfId="589"/>
    <cellStyle name="常规 7 3" xfId="590"/>
    <cellStyle name="常规 7 4" xfId="591"/>
    <cellStyle name="常规 7 5" xfId="592"/>
    <cellStyle name="常规 7 6" xfId="593"/>
    <cellStyle name="常规 7 7" xfId="594"/>
    <cellStyle name="常规 7 8" xfId="595"/>
    <cellStyle name="常规 7 9" xfId="596"/>
    <cellStyle name="常规 75" xfId="597"/>
    <cellStyle name="常规 77" xfId="598"/>
    <cellStyle name="常规 84" xfId="599"/>
    <cellStyle name="常规 79" xfId="600"/>
    <cellStyle name="好 21" xfId="601"/>
    <cellStyle name="好 16" xfId="602"/>
    <cellStyle name="常规 8" xfId="603"/>
    <cellStyle name="常规 81" xfId="604"/>
    <cellStyle name="常规 83" xfId="605"/>
    <cellStyle name="常规 87" xfId="606"/>
    <cellStyle name="常规 88" xfId="607"/>
    <cellStyle name="好 22" xfId="608"/>
    <cellStyle name="好 17" xfId="609"/>
    <cellStyle name="常规 9" xfId="610"/>
    <cellStyle name="常规_莲湖区12批60户联审" xfId="611"/>
    <cellStyle name="好 23" xfId="612"/>
    <cellStyle name="好 18" xfId="613"/>
    <cellStyle name="好 24" xfId="614"/>
    <cellStyle name="好 19" xfId="615"/>
    <cellStyle name="好 2" xfId="616"/>
    <cellStyle name="好 25" xfId="617"/>
    <cellStyle name="好 26" xfId="618"/>
    <cellStyle name="好 27" xfId="619"/>
    <cellStyle name="好 28" xfId="620"/>
    <cellStyle name="好 29" xfId="621"/>
    <cellStyle name="好 3" xfId="622"/>
    <cellStyle name="好 4" xfId="623"/>
    <cellStyle name="好 5" xfId="624"/>
    <cellStyle name="好 6" xfId="625"/>
    <cellStyle name="好 7" xfId="626"/>
    <cellStyle name="好 8" xfId="627"/>
    <cellStyle name="好 9" xfId="628"/>
    <cellStyle name="汇总 10" xfId="629"/>
    <cellStyle name="汇总 11" xfId="630"/>
    <cellStyle name="汇总 12" xfId="631"/>
    <cellStyle name="汇总 13" xfId="632"/>
    <cellStyle name="汇总 14" xfId="633"/>
    <cellStyle name="汇总 20" xfId="634"/>
    <cellStyle name="汇总 15" xfId="635"/>
    <cellStyle name="汇总 21" xfId="636"/>
    <cellStyle name="汇总 16" xfId="637"/>
    <cellStyle name="汇总 22" xfId="638"/>
    <cellStyle name="汇总 17" xfId="639"/>
    <cellStyle name="汇总 23" xfId="640"/>
    <cellStyle name="汇总 18" xfId="641"/>
    <cellStyle name="汇总 24" xfId="642"/>
    <cellStyle name="汇总 19" xfId="643"/>
    <cellStyle name="汇总 2" xfId="644"/>
    <cellStyle name="汇总 25" xfId="645"/>
    <cellStyle name="汇总 26" xfId="646"/>
    <cellStyle name="汇总 27" xfId="647"/>
    <cellStyle name="汇总 28" xfId="648"/>
    <cellStyle name="汇总 3" xfId="649"/>
    <cellStyle name="汇总 4" xfId="650"/>
    <cellStyle name="汇总 5" xfId="651"/>
    <cellStyle name="汇总 6" xfId="652"/>
    <cellStyle name="汇总 7" xfId="653"/>
    <cellStyle name="汇总 8" xfId="654"/>
    <cellStyle name="汇总 9" xfId="655"/>
    <cellStyle name="计算 10" xfId="656"/>
    <cellStyle name="计算 11" xfId="657"/>
    <cellStyle name="计算 12" xfId="658"/>
    <cellStyle name="计算 13" xfId="659"/>
    <cellStyle name="计算 14" xfId="660"/>
    <cellStyle name="计算 20" xfId="661"/>
    <cellStyle name="计算 15" xfId="662"/>
    <cellStyle name="计算 21" xfId="663"/>
    <cellStyle name="计算 16" xfId="664"/>
    <cellStyle name="计算 22" xfId="665"/>
    <cellStyle name="计算 17" xfId="666"/>
    <cellStyle name="计算 23" xfId="667"/>
    <cellStyle name="计算 18" xfId="668"/>
    <cellStyle name="计算 24" xfId="669"/>
    <cellStyle name="计算 19" xfId="670"/>
    <cellStyle name="计算 2" xfId="671"/>
    <cellStyle name="计算 25" xfId="672"/>
    <cellStyle name="计算 26" xfId="673"/>
    <cellStyle name="计算 27" xfId="674"/>
    <cellStyle name="计算 28" xfId="675"/>
    <cellStyle name="计算 29" xfId="676"/>
    <cellStyle name="计算 3" xfId="677"/>
    <cellStyle name="计算 4" xfId="678"/>
    <cellStyle name="计算 5" xfId="679"/>
    <cellStyle name="计算 6" xfId="680"/>
    <cellStyle name="计算 7" xfId="681"/>
    <cellStyle name="计算 8" xfId="682"/>
    <cellStyle name="计算 9" xfId="683"/>
    <cellStyle name="检查单元格 10" xfId="684"/>
    <cellStyle name="检查单元格 11" xfId="685"/>
    <cellStyle name="检查单元格 12" xfId="686"/>
    <cellStyle name="检查单元格 13" xfId="687"/>
    <cellStyle name="检查单元格 14" xfId="688"/>
    <cellStyle name="检查单元格 20" xfId="689"/>
    <cellStyle name="检查单元格 15" xfId="690"/>
    <cellStyle name="检查单元格 21" xfId="691"/>
    <cellStyle name="检查单元格 16" xfId="692"/>
    <cellStyle name="检查单元格 22" xfId="693"/>
    <cellStyle name="检查单元格 17" xfId="694"/>
    <cellStyle name="检查单元格 23" xfId="695"/>
    <cellStyle name="检查单元格 18" xfId="696"/>
    <cellStyle name="检查单元格 24" xfId="697"/>
    <cellStyle name="检查单元格 19" xfId="698"/>
    <cellStyle name="检查单元格 2" xfId="699"/>
    <cellStyle name="检查单元格 25" xfId="700"/>
    <cellStyle name="检查单元格 26" xfId="701"/>
    <cellStyle name="检查单元格 27" xfId="702"/>
    <cellStyle name="检查单元格 28" xfId="703"/>
    <cellStyle name="检查单元格 29" xfId="704"/>
    <cellStyle name="检查单元格 3" xfId="705"/>
    <cellStyle name="检查单元格 4" xfId="706"/>
    <cellStyle name="检查单元格 5" xfId="707"/>
    <cellStyle name="检查单元格 6" xfId="708"/>
    <cellStyle name="检查单元格 7" xfId="709"/>
    <cellStyle name="检查单元格 8" xfId="710"/>
    <cellStyle name="检查单元格 9" xfId="711"/>
    <cellStyle name="解释性文本 10" xfId="712"/>
    <cellStyle name="解释性文本 11" xfId="713"/>
    <cellStyle name="解释性文本 12" xfId="714"/>
    <cellStyle name="解释性文本 13" xfId="715"/>
    <cellStyle name="解释性文本 14" xfId="716"/>
    <cellStyle name="解释性文本 20" xfId="717"/>
    <cellStyle name="解释性文本 15" xfId="718"/>
    <cellStyle name="解释性文本 21" xfId="719"/>
    <cellStyle name="解释性文本 16" xfId="720"/>
    <cellStyle name="解释性文本 22" xfId="721"/>
    <cellStyle name="解释性文本 17" xfId="722"/>
    <cellStyle name="解释性文本 23" xfId="723"/>
    <cellStyle name="解释性文本 18" xfId="724"/>
    <cellStyle name="解释性文本 24" xfId="725"/>
    <cellStyle name="解释性文本 19" xfId="726"/>
    <cellStyle name="解释性文本 2" xfId="727"/>
    <cellStyle name="解释性文本 25" xfId="728"/>
    <cellStyle name="解释性文本 26" xfId="729"/>
    <cellStyle name="解释性文本 27" xfId="730"/>
    <cellStyle name="解释性文本 28" xfId="731"/>
    <cellStyle name="解释性文本 29" xfId="732"/>
    <cellStyle name="解释性文本 3" xfId="733"/>
    <cellStyle name="解释性文本 4" xfId="734"/>
    <cellStyle name="警告文本 10" xfId="735"/>
    <cellStyle name="警告文本 11" xfId="736"/>
    <cellStyle name="警告文本 12" xfId="737"/>
    <cellStyle name="警告文本 13" xfId="738"/>
    <cellStyle name="警告文本 14" xfId="739"/>
    <cellStyle name="警告文本 20" xfId="740"/>
    <cellStyle name="警告文本 15" xfId="741"/>
    <cellStyle name="警告文本 21" xfId="742"/>
    <cellStyle name="警告文本 16" xfId="743"/>
    <cellStyle name="警告文本 22" xfId="744"/>
    <cellStyle name="警告文本 17" xfId="745"/>
    <cellStyle name="警告文本 23" xfId="746"/>
    <cellStyle name="警告文本 18" xfId="747"/>
    <cellStyle name="警告文本 24" xfId="748"/>
    <cellStyle name="警告文本 19" xfId="749"/>
    <cellStyle name="警告文本 2" xfId="750"/>
    <cellStyle name="警告文本 25" xfId="751"/>
    <cellStyle name="警告文本 26" xfId="752"/>
    <cellStyle name="警告文本 27" xfId="753"/>
    <cellStyle name="警告文本 28" xfId="754"/>
    <cellStyle name="警告文本 29" xfId="755"/>
    <cellStyle name="警告文本 3" xfId="756"/>
    <cellStyle name="警告文本 4" xfId="757"/>
    <cellStyle name="警告文本 5" xfId="758"/>
    <cellStyle name="警告文本 6" xfId="759"/>
    <cellStyle name="警告文本 7" xfId="760"/>
    <cellStyle name="警告文本 8" xfId="761"/>
    <cellStyle name="警告文本 9" xfId="762"/>
    <cellStyle name="链接的单元格" xfId="763"/>
    <cellStyle name="批注" xfId="764"/>
    <cellStyle name="强调文字1" xfId="765"/>
    <cellStyle name="强调文字2" xfId="766"/>
    <cellStyle name="强调文字3" xfId="767"/>
    <cellStyle name="强调文字4" xfId="768"/>
    <cellStyle name="强调文字5" xfId="769"/>
    <cellStyle name="强调文字6" xfId="770"/>
    <cellStyle name="适中 10" xfId="771"/>
    <cellStyle name="适中 11" xfId="772"/>
    <cellStyle name="适中 12" xfId="773"/>
    <cellStyle name="适中 13" xfId="774"/>
    <cellStyle name="适中 14" xfId="775"/>
    <cellStyle name="适中 20" xfId="776"/>
    <cellStyle name="适中 15" xfId="777"/>
    <cellStyle name="适中 21" xfId="778"/>
    <cellStyle name="适中 16" xfId="779"/>
    <cellStyle name="适中 22" xfId="780"/>
    <cellStyle name="适中 17" xfId="781"/>
    <cellStyle name="适中 23" xfId="782"/>
    <cellStyle name="适中 18" xfId="783"/>
    <cellStyle name="适中 24" xfId="784"/>
    <cellStyle name="适中 19" xfId="785"/>
    <cellStyle name="适中 2" xfId="786"/>
    <cellStyle name="适中 25" xfId="787"/>
    <cellStyle name="适中 26" xfId="788"/>
    <cellStyle name="适中 27" xfId="789"/>
    <cellStyle name="适中 28" xfId="790"/>
    <cellStyle name="适中 29" xfId="791"/>
    <cellStyle name="适中 3" xfId="792"/>
    <cellStyle name="适中 4" xfId="793"/>
    <cellStyle name="适中 5" xfId="794"/>
    <cellStyle name="适中 6" xfId="795"/>
    <cellStyle name="适中 7" xfId="796"/>
    <cellStyle name="适中 8" xfId="797"/>
    <cellStyle name="适中 9" xfId="798"/>
    <cellStyle name="输出 10" xfId="799"/>
    <cellStyle name="输出 11" xfId="800"/>
    <cellStyle name="输出 12" xfId="801"/>
    <cellStyle name="输出 13" xfId="802"/>
    <cellStyle name="输出 14" xfId="803"/>
    <cellStyle name="输出 20" xfId="804"/>
    <cellStyle name="输出 15" xfId="805"/>
    <cellStyle name="输出 21" xfId="806"/>
    <cellStyle name="输出 16" xfId="807"/>
    <cellStyle name="输出 22" xfId="808"/>
    <cellStyle name="输出 17" xfId="809"/>
    <cellStyle name="输出 23" xfId="810"/>
    <cellStyle name="输出 18" xfId="811"/>
    <cellStyle name="输出 24" xfId="812"/>
    <cellStyle name="输出 19" xfId="813"/>
    <cellStyle name="输出 2" xfId="814"/>
    <cellStyle name="输出 25" xfId="815"/>
    <cellStyle name="输出 26" xfId="816"/>
    <cellStyle name="输出 27" xfId="817"/>
    <cellStyle name="输出 28" xfId="818"/>
    <cellStyle name="输出 29" xfId="819"/>
    <cellStyle name="输出 3" xfId="820"/>
    <cellStyle name="输出 4" xfId="821"/>
    <cellStyle name="输出 5" xfId="822"/>
    <cellStyle name="输出 6" xfId="823"/>
    <cellStyle name="输出 7" xfId="824"/>
    <cellStyle name="输出 8" xfId="825"/>
    <cellStyle name="输出 9" xfId="826"/>
    <cellStyle name="输入 10" xfId="827"/>
    <cellStyle name="输入 11" xfId="828"/>
    <cellStyle name="输入 12" xfId="829"/>
    <cellStyle name="输入 13" xfId="830"/>
    <cellStyle name="输入 14" xfId="831"/>
    <cellStyle name="输入 20" xfId="832"/>
    <cellStyle name="输入 15" xfId="833"/>
    <cellStyle name="输入 21" xfId="834"/>
    <cellStyle name="输入 16" xfId="835"/>
    <cellStyle name="输入 22" xfId="836"/>
    <cellStyle name="输入 17" xfId="837"/>
    <cellStyle name="输入 23" xfId="838"/>
    <cellStyle name="输入 18" xfId="839"/>
    <cellStyle name="输入 24" xfId="840"/>
    <cellStyle name="输入 19" xfId="841"/>
    <cellStyle name="输入 25" xfId="842"/>
    <cellStyle name="输入 26" xfId="843"/>
    <cellStyle name="输入 27" xfId="844"/>
    <cellStyle name="输入 28" xfId="845"/>
    <cellStyle name="输入 29" xfId="846"/>
    <cellStyle name="输入 4" xfId="847"/>
    <cellStyle name="输入 5" xfId="848"/>
    <cellStyle name="输入 6" xfId="849"/>
    <cellStyle name="输入 7" xfId="850"/>
    <cellStyle name="输入 8" xfId="851"/>
    <cellStyle name="输入 9" xfId="8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abSelected="1" workbookViewId="0">
      <selection activeCell="G20" sqref="G20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144" t="s">
        <v>11</v>
      </c>
      <c r="K3" s="145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4" t="s">
        <v>16</v>
      </c>
      <c r="F4" s="15" t="s">
        <v>17</v>
      </c>
      <c r="G4" s="16" t="s">
        <v>18</v>
      </c>
      <c r="H4" s="14" t="s">
        <v>19</v>
      </c>
      <c r="I4" s="146">
        <f>20000/12</f>
        <v>1666.66666666667</v>
      </c>
      <c r="J4" s="147" t="s">
        <v>20</v>
      </c>
      <c r="K4" s="59" t="s">
        <v>21</v>
      </c>
    </row>
    <row r="5" spans="1:11">
      <c r="A5" s="11"/>
      <c r="B5" s="17" t="s">
        <v>22</v>
      </c>
      <c r="C5" s="18" t="s">
        <v>23</v>
      </c>
      <c r="D5" s="14" t="s">
        <v>24</v>
      </c>
      <c r="E5" s="14" t="s">
        <v>25</v>
      </c>
      <c r="F5" s="15" t="s">
        <v>26</v>
      </c>
      <c r="G5" s="16" t="s">
        <v>27</v>
      </c>
      <c r="H5" s="14" t="s">
        <v>28</v>
      </c>
      <c r="I5" s="146">
        <f>35000/12</f>
        <v>2916.66666666667</v>
      </c>
      <c r="J5" s="147" t="s">
        <v>20</v>
      </c>
      <c r="K5" s="70"/>
    </row>
    <row r="6" spans="1:11">
      <c r="A6" s="19">
        <v>2</v>
      </c>
      <c r="B6" s="20" t="s">
        <v>13</v>
      </c>
      <c r="C6" s="21" t="s">
        <v>29</v>
      </c>
      <c r="D6" s="22" t="s">
        <v>24</v>
      </c>
      <c r="E6" s="21" t="s">
        <v>16</v>
      </c>
      <c r="F6" s="15" t="s">
        <v>30</v>
      </c>
      <c r="G6" s="21" t="s">
        <v>31</v>
      </c>
      <c r="H6" s="21" t="s">
        <v>32</v>
      </c>
      <c r="I6" s="19">
        <f>30000/12</f>
        <v>2500</v>
      </c>
      <c r="J6" s="148" t="s">
        <v>20</v>
      </c>
      <c r="K6" s="59" t="s">
        <v>21</v>
      </c>
    </row>
    <row r="7" spans="1:11">
      <c r="A7" s="19"/>
      <c r="B7" s="17" t="s">
        <v>22</v>
      </c>
      <c r="C7" s="21" t="s">
        <v>33</v>
      </c>
      <c r="D7" s="22" t="s">
        <v>15</v>
      </c>
      <c r="E7" s="21" t="s">
        <v>25</v>
      </c>
      <c r="F7" s="15" t="s">
        <v>34</v>
      </c>
      <c r="G7" s="21" t="s">
        <v>35</v>
      </c>
      <c r="H7" s="21" t="s">
        <v>36</v>
      </c>
      <c r="I7" s="19">
        <f>15000/12</f>
        <v>1250</v>
      </c>
      <c r="J7" s="148" t="s">
        <v>20</v>
      </c>
      <c r="K7" s="70"/>
    </row>
    <row r="8" spans="1:11">
      <c r="A8" s="19"/>
      <c r="B8" s="17" t="s">
        <v>37</v>
      </c>
      <c r="C8" s="21" t="s">
        <v>38</v>
      </c>
      <c r="D8" s="22" t="s">
        <v>24</v>
      </c>
      <c r="E8" s="21" t="s">
        <v>39</v>
      </c>
      <c r="F8" s="15" t="s">
        <v>40</v>
      </c>
      <c r="G8" s="21" t="s">
        <v>41</v>
      </c>
      <c r="H8" s="21" t="s">
        <v>36</v>
      </c>
      <c r="I8" s="19"/>
      <c r="J8" s="148" t="s">
        <v>42</v>
      </c>
      <c r="K8" s="70"/>
    </row>
    <row r="9" s="1" customFormat="1" spans="1:11">
      <c r="A9" s="19">
        <v>3</v>
      </c>
      <c r="B9" s="20" t="s">
        <v>13</v>
      </c>
      <c r="C9" s="23" t="s">
        <v>43</v>
      </c>
      <c r="D9" s="22" t="s">
        <v>24</v>
      </c>
      <c r="E9" s="23" t="s">
        <v>16</v>
      </c>
      <c r="F9" s="15" t="s">
        <v>44</v>
      </c>
      <c r="G9" s="23" t="s">
        <v>45</v>
      </c>
      <c r="H9" s="23" t="s">
        <v>46</v>
      </c>
      <c r="I9" s="19">
        <f>22423/12</f>
        <v>1868.58333333333</v>
      </c>
      <c r="J9" s="149" t="s">
        <v>20</v>
      </c>
      <c r="K9" s="59" t="s">
        <v>21</v>
      </c>
    </row>
    <row r="10" s="1" customFormat="1" spans="1:11">
      <c r="A10" s="19"/>
      <c r="B10" s="17" t="s">
        <v>22</v>
      </c>
      <c r="C10" s="23" t="s">
        <v>47</v>
      </c>
      <c r="D10" s="22" t="s">
        <v>15</v>
      </c>
      <c r="E10" s="23" t="s">
        <v>25</v>
      </c>
      <c r="F10" s="15" t="s">
        <v>48</v>
      </c>
      <c r="G10" s="23" t="s">
        <v>49</v>
      </c>
      <c r="H10" s="23" t="s">
        <v>46</v>
      </c>
      <c r="I10" s="19">
        <f>20556/12</f>
        <v>1713</v>
      </c>
      <c r="J10" s="149" t="s">
        <v>20</v>
      </c>
      <c r="K10" s="70"/>
    </row>
    <row r="11" s="1" customFormat="1" ht="22.5" customHeight="1" spans="1:11">
      <c r="A11" s="24">
        <v>4</v>
      </c>
      <c r="B11" s="25" t="s">
        <v>13</v>
      </c>
      <c r="C11" s="26" t="s">
        <v>50</v>
      </c>
      <c r="D11" s="26" t="s">
        <v>15</v>
      </c>
      <c r="E11" s="26" t="s">
        <v>16</v>
      </c>
      <c r="F11" s="15" t="s">
        <v>51</v>
      </c>
      <c r="G11" s="26" t="s">
        <v>52</v>
      </c>
      <c r="H11" s="27" t="s">
        <v>53</v>
      </c>
      <c r="I11" s="150">
        <f>26000/12</f>
        <v>2166.66666666667</v>
      </c>
      <c r="J11" s="148" t="s">
        <v>42</v>
      </c>
      <c r="K11" s="151" t="s">
        <v>21</v>
      </c>
    </row>
    <row r="12" s="1" customFormat="1" spans="1:11">
      <c r="A12" s="19">
        <v>5</v>
      </c>
      <c r="B12" s="20" t="s">
        <v>13</v>
      </c>
      <c r="C12" s="28" t="s">
        <v>54</v>
      </c>
      <c r="D12" s="29" t="s">
        <v>24</v>
      </c>
      <c r="E12" s="29" t="s">
        <v>16</v>
      </c>
      <c r="F12" s="15" t="s">
        <v>55</v>
      </c>
      <c r="G12" s="30" t="s">
        <v>56</v>
      </c>
      <c r="H12" s="29" t="s">
        <v>57</v>
      </c>
      <c r="I12" s="19">
        <f>27300/12</f>
        <v>2275</v>
      </c>
      <c r="J12" s="152" t="s">
        <v>42</v>
      </c>
      <c r="K12" s="151" t="s">
        <v>21</v>
      </c>
    </row>
    <row r="13" s="1" customFormat="1" spans="1:11">
      <c r="A13" s="19">
        <v>6</v>
      </c>
      <c r="B13" s="20" t="s">
        <v>13</v>
      </c>
      <c r="C13" s="31" t="s">
        <v>58</v>
      </c>
      <c r="D13" s="32" t="s">
        <v>15</v>
      </c>
      <c r="E13" s="33" t="s">
        <v>16</v>
      </c>
      <c r="F13" s="15" t="s">
        <v>59</v>
      </c>
      <c r="G13" s="32" t="s">
        <v>60</v>
      </c>
      <c r="H13" s="32" t="s">
        <v>61</v>
      </c>
      <c r="I13" s="19">
        <f>30000/12</f>
        <v>2500</v>
      </c>
      <c r="J13" s="153" t="s">
        <v>20</v>
      </c>
      <c r="K13" s="59" t="s">
        <v>21</v>
      </c>
    </row>
    <row r="14" s="1" customFormat="1" spans="1:11">
      <c r="A14" s="19"/>
      <c r="B14" s="17" t="s">
        <v>22</v>
      </c>
      <c r="C14" s="32" t="s">
        <v>62</v>
      </c>
      <c r="D14" s="32" t="s">
        <v>24</v>
      </c>
      <c r="E14" s="33" t="s">
        <v>25</v>
      </c>
      <c r="F14" s="15" t="s">
        <v>63</v>
      </c>
      <c r="G14" s="32" t="s">
        <v>64</v>
      </c>
      <c r="H14" s="32" t="s">
        <v>61</v>
      </c>
      <c r="I14" s="19">
        <f>30000/12</f>
        <v>2500</v>
      </c>
      <c r="J14" s="153" t="s">
        <v>20</v>
      </c>
      <c r="K14" s="70"/>
    </row>
    <row r="15" s="1" customFormat="1" spans="1:11">
      <c r="A15" s="19">
        <v>7</v>
      </c>
      <c r="B15" s="20" t="s">
        <v>13</v>
      </c>
      <c r="C15" s="34" t="s">
        <v>65</v>
      </c>
      <c r="D15" s="35" t="s">
        <v>24</v>
      </c>
      <c r="E15" s="35" t="s">
        <v>16</v>
      </c>
      <c r="F15" s="15" t="s">
        <v>66</v>
      </c>
      <c r="G15" s="35" t="s">
        <v>67</v>
      </c>
      <c r="H15" s="36" t="s">
        <v>61</v>
      </c>
      <c r="I15" s="19">
        <f>43200/12</f>
        <v>3600</v>
      </c>
      <c r="J15" s="148" t="s">
        <v>20</v>
      </c>
      <c r="K15" s="151" t="s">
        <v>21</v>
      </c>
    </row>
    <row r="16" s="1" customFormat="1" spans="1:11">
      <c r="A16" s="19"/>
      <c r="B16" s="17" t="s">
        <v>22</v>
      </c>
      <c r="C16" s="35" t="s">
        <v>68</v>
      </c>
      <c r="D16" s="35" t="s">
        <v>15</v>
      </c>
      <c r="E16" s="35" t="s">
        <v>25</v>
      </c>
      <c r="F16" s="15" t="s">
        <v>69</v>
      </c>
      <c r="G16" s="35" t="s">
        <v>70</v>
      </c>
      <c r="H16" s="36" t="s">
        <v>71</v>
      </c>
      <c r="I16" s="19">
        <f>36000/12</f>
        <v>3000</v>
      </c>
      <c r="J16" s="148" t="s">
        <v>20</v>
      </c>
      <c r="K16" s="154"/>
    </row>
    <row r="17" s="1" customFormat="1" spans="1:11">
      <c r="A17" s="19"/>
      <c r="B17" s="17" t="s">
        <v>37</v>
      </c>
      <c r="C17" s="35" t="s">
        <v>72</v>
      </c>
      <c r="D17" s="35" t="s">
        <v>24</v>
      </c>
      <c r="E17" s="35" t="s">
        <v>39</v>
      </c>
      <c r="F17" s="15" t="s">
        <v>73</v>
      </c>
      <c r="G17" s="35" t="s">
        <v>74</v>
      </c>
      <c r="H17" s="36" t="s">
        <v>61</v>
      </c>
      <c r="I17" s="19"/>
      <c r="J17" s="148" t="s">
        <v>42</v>
      </c>
      <c r="K17" s="154"/>
    </row>
    <row r="18" s="1" customFormat="1" spans="1:11">
      <c r="A18" s="19"/>
      <c r="B18" s="17" t="s">
        <v>75</v>
      </c>
      <c r="C18" s="35" t="s">
        <v>76</v>
      </c>
      <c r="D18" s="35" t="s">
        <v>24</v>
      </c>
      <c r="E18" s="35" t="s">
        <v>39</v>
      </c>
      <c r="F18" s="15" t="s">
        <v>77</v>
      </c>
      <c r="G18" s="35" t="s">
        <v>74</v>
      </c>
      <c r="H18" s="36" t="s">
        <v>61</v>
      </c>
      <c r="I18" s="19"/>
      <c r="J18" s="148" t="s">
        <v>42</v>
      </c>
      <c r="K18" s="154"/>
    </row>
    <row r="19" spans="1:11">
      <c r="A19" s="11">
        <v>8</v>
      </c>
      <c r="B19" s="12" t="s">
        <v>13</v>
      </c>
      <c r="C19" s="37" t="s">
        <v>78</v>
      </c>
      <c r="D19" s="38" t="s">
        <v>15</v>
      </c>
      <c r="E19" s="39" t="s">
        <v>16</v>
      </c>
      <c r="F19" s="15" t="s">
        <v>79</v>
      </c>
      <c r="G19" s="38" t="s">
        <v>80</v>
      </c>
      <c r="H19" s="38" t="s">
        <v>61</v>
      </c>
      <c r="I19" s="11">
        <f>32000/12</f>
        <v>2666.66666666667</v>
      </c>
      <c r="J19" s="155" t="s">
        <v>42</v>
      </c>
      <c r="K19" s="151" t="s">
        <v>21</v>
      </c>
    </row>
    <row r="20" spans="1:11">
      <c r="A20" s="11">
        <v>9</v>
      </c>
      <c r="B20" s="12" t="s">
        <v>13</v>
      </c>
      <c r="C20" s="40" t="s">
        <v>81</v>
      </c>
      <c r="D20" s="41" t="s">
        <v>24</v>
      </c>
      <c r="E20" s="42" t="s">
        <v>16</v>
      </c>
      <c r="F20" s="15" t="s">
        <v>82</v>
      </c>
      <c r="G20" s="41" t="s">
        <v>83</v>
      </c>
      <c r="H20" s="41" t="s">
        <v>61</v>
      </c>
      <c r="I20" s="11">
        <f>65000/12</f>
        <v>5416.66666666667</v>
      </c>
      <c r="J20" s="156" t="s">
        <v>20</v>
      </c>
      <c r="K20" s="59" t="s">
        <v>21</v>
      </c>
    </row>
    <row r="21" spans="1:11">
      <c r="A21" s="11"/>
      <c r="B21" s="17" t="s">
        <v>22</v>
      </c>
      <c r="C21" s="41" t="s">
        <v>84</v>
      </c>
      <c r="D21" s="41" t="s">
        <v>15</v>
      </c>
      <c r="E21" s="42" t="s">
        <v>25</v>
      </c>
      <c r="F21" s="15" t="s">
        <v>85</v>
      </c>
      <c r="G21" s="41" t="s">
        <v>74</v>
      </c>
      <c r="H21" s="41" t="s">
        <v>86</v>
      </c>
      <c r="I21" s="11"/>
      <c r="J21" s="156" t="s">
        <v>20</v>
      </c>
      <c r="K21" s="70"/>
    </row>
    <row r="22" spans="1:11">
      <c r="A22" s="11"/>
      <c r="B22" s="17" t="s">
        <v>37</v>
      </c>
      <c r="C22" s="41" t="s">
        <v>87</v>
      </c>
      <c r="D22" s="41" t="s">
        <v>24</v>
      </c>
      <c r="E22" s="42" t="s">
        <v>39</v>
      </c>
      <c r="F22" s="15" t="s">
        <v>88</v>
      </c>
      <c r="G22" s="41" t="s">
        <v>74</v>
      </c>
      <c r="H22" s="41" t="s">
        <v>89</v>
      </c>
      <c r="I22" s="11"/>
      <c r="J22" s="156" t="s">
        <v>42</v>
      </c>
      <c r="K22" s="70"/>
    </row>
    <row r="23" spans="1:11">
      <c r="A23" s="11">
        <v>10</v>
      </c>
      <c r="B23" s="12" t="s">
        <v>13</v>
      </c>
      <c r="C23" s="43" t="s">
        <v>90</v>
      </c>
      <c r="D23" s="44" t="s">
        <v>15</v>
      </c>
      <c r="E23" s="45" t="s">
        <v>16</v>
      </c>
      <c r="F23" s="15" t="s">
        <v>91</v>
      </c>
      <c r="G23" s="44" t="s">
        <v>92</v>
      </c>
      <c r="H23" s="44" t="s">
        <v>61</v>
      </c>
      <c r="I23" s="11">
        <f>19000/12</f>
        <v>1583.33333333333</v>
      </c>
      <c r="J23" s="157" t="s">
        <v>42</v>
      </c>
      <c r="K23" s="151" t="s">
        <v>21</v>
      </c>
    </row>
    <row r="24" spans="1:11">
      <c r="A24" s="11">
        <v>11</v>
      </c>
      <c r="B24" s="12" t="s">
        <v>13</v>
      </c>
      <c r="C24" s="46" t="s">
        <v>93</v>
      </c>
      <c r="D24" s="47" t="s">
        <v>24</v>
      </c>
      <c r="E24" s="48" t="s">
        <v>16</v>
      </c>
      <c r="F24" s="15" t="s">
        <v>94</v>
      </c>
      <c r="G24" s="47" t="s">
        <v>95</v>
      </c>
      <c r="H24" s="47" t="s">
        <v>61</v>
      </c>
      <c r="I24" s="11">
        <f>30000/12</f>
        <v>2500</v>
      </c>
      <c r="J24" s="158" t="s">
        <v>42</v>
      </c>
      <c r="K24" s="151" t="s">
        <v>21</v>
      </c>
    </row>
    <row r="25" spans="1:11">
      <c r="A25" s="11">
        <v>12</v>
      </c>
      <c r="B25" s="12" t="s">
        <v>13</v>
      </c>
      <c r="C25" s="49" t="s">
        <v>96</v>
      </c>
      <c r="D25" s="50" t="s">
        <v>15</v>
      </c>
      <c r="E25" s="51" t="s">
        <v>16</v>
      </c>
      <c r="F25" s="15" t="s">
        <v>97</v>
      </c>
      <c r="G25" s="50" t="s">
        <v>74</v>
      </c>
      <c r="H25" s="50" t="s">
        <v>61</v>
      </c>
      <c r="I25" s="11"/>
      <c r="J25" s="159" t="s">
        <v>20</v>
      </c>
      <c r="K25" s="59" t="s">
        <v>21</v>
      </c>
    </row>
    <row r="26" spans="1:11">
      <c r="A26" s="11"/>
      <c r="B26" s="17" t="s">
        <v>22</v>
      </c>
      <c r="C26" s="50" t="s">
        <v>98</v>
      </c>
      <c r="D26" s="50" t="s">
        <v>24</v>
      </c>
      <c r="E26" s="51" t="s">
        <v>25</v>
      </c>
      <c r="F26" s="15" t="s">
        <v>99</v>
      </c>
      <c r="G26" s="50" t="s">
        <v>83</v>
      </c>
      <c r="H26" s="50" t="s">
        <v>100</v>
      </c>
      <c r="I26" s="11">
        <f>70000/12</f>
        <v>5833.33333333333</v>
      </c>
      <c r="J26" s="159" t="s">
        <v>20</v>
      </c>
      <c r="K26" s="70"/>
    </row>
    <row r="27" spans="1:11">
      <c r="A27" s="11"/>
      <c r="B27" s="17" t="s">
        <v>37</v>
      </c>
      <c r="C27" s="50" t="s">
        <v>101</v>
      </c>
      <c r="D27" s="50" t="s">
        <v>24</v>
      </c>
      <c r="E27" s="51" t="s">
        <v>39</v>
      </c>
      <c r="F27" s="15" t="s">
        <v>102</v>
      </c>
      <c r="G27" s="50" t="s">
        <v>74</v>
      </c>
      <c r="H27" s="50" t="s">
        <v>100</v>
      </c>
      <c r="I27" s="11"/>
      <c r="J27" s="159" t="s">
        <v>42</v>
      </c>
      <c r="K27" s="70"/>
    </row>
    <row r="28" spans="1:11">
      <c r="A28" s="11">
        <v>13</v>
      </c>
      <c r="B28" s="12" t="s">
        <v>13</v>
      </c>
      <c r="C28" s="52" t="s">
        <v>103</v>
      </c>
      <c r="D28" s="53" t="s">
        <v>15</v>
      </c>
      <c r="E28" s="54" t="s">
        <v>16</v>
      </c>
      <c r="F28" s="15" t="s">
        <v>104</v>
      </c>
      <c r="G28" s="53" t="s">
        <v>105</v>
      </c>
      <c r="H28" s="53" t="s">
        <v>106</v>
      </c>
      <c r="I28" s="11">
        <f>31000/12</f>
        <v>2583.33333333333</v>
      </c>
      <c r="J28" s="160" t="s">
        <v>42</v>
      </c>
      <c r="K28" s="151" t="s">
        <v>21</v>
      </c>
    </row>
    <row r="29" ht="15" spans="1:11">
      <c r="A29" s="55">
        <v>14</v>
      </c>
      <c r="B29" s="56" t="s">
        <v>13</v>
      </c>
      <c r="C29" s="56" t="s">
        <v>107</v>
      </c>
      <c r="D29" s="56" t="s">
        <v>15</v>
      </c>
      <c r="E29" s="56" t="s">
        <v>16</v>
      </c>
      <c r="F29" s="15" t="s">
        <v>108</v>
      </c>
      <c r="G29" s="57" t="s">
        <v>109</v>
      </c>
      <c r="H29" s="58" t="s">
        <v>110</v>
      </c>
      <c r="I29" s="70">
        <f>32400/12</f>
        <v>2700</v>
      </c>
      <c r="J29" s="161" t="s">
        <v>42</v>
      </c>
      <c r="K29" s="151" t="s">
        <v>21</v>
      </c>
    </row>
    <row r="30" spans="1:11">
      <c r="A30" s="55">
        <v>15</v>
      </c>
      <c r="B30" s="56" t="s">
        <v>13</v>
      </c>
      <c r="C30" s="59" t="s">
        <v>111</v>
      </c>
      <c r="D30" s="59" t="s">
        <v>24</v>
      </c>
      <c r="E30" s="19" t="s">
        <v>16</v>
      </c>
      <c r="F30" s="15" t="s">
        <v>112</v>
      </c>
      <c r="G30" s="59" t="s">
        <v>113</v>
      </c>
      <c r="H30" s="59" t="s">
        <v>114</v>
      </c>
      <c r="I30" s="70">
        <f>22800/12</f>
        <v>1900</v>
      </c>
      <c r="J30" s="59" t="s">
        <v>42</v>
      </c>
      <c r="K30" s="59" t="s">
        <v>115</v>
      </c>
    </row>
    <row r="31" spans="1:11">
      <c r="A31" s="11">
        <v>16</v>
      </c>
      <c r="B31" s="12" t="s">
        <v>13</v>
      </c>
      <c r="C31" s="60" t="s">
        <v>116</v>
      </c>
      <c r="D31" s="61" t="s">
        <v>24</v>
      </c>
      <c r="E31" s="19" t="s">
        <v>16</v>
      </c>
      <c r="F31" s="15" t="s">
        <v>117</v>
      </c>
      <c r="G31" s="62" t="s">
        <v>118</v>
      </c>
      <c r="H31" s="63" t="s">
        <v>119</v>
      </c>
      <c r="I31" s="11">
        <f>38925.58/12</f>
        <v>3243.79833333333</v>
      </c>
      <c r="J31" s="159" t="s">
        <v>20</v>
      </c>
      <c r="K31" s="59" t="s">
        <v>120</v>
      </c>
    </row>
    <row r="32" spans="1:11">
      <c r="A32" s="11"/>
      <c r="B32" s="17" t="s">
        <v>22</v>
      </c>
      <c r="C32" s="64" t="s">
        <v>121</v>
      </c>
      <c r="D32" s="61" t="s">
        <v>15</v>
      </c>
      <c r="E32" s="19" t="s">
        <v>25</v>
      </c>
      <c r="F32" s="15" t="s">
        <v>122</v>
      </c>
      <c r="G32" s="65" t="s">
        <v>123</v>
      </c>
      <c r="H32" s="63" t="s">
        <v>119</v>
      </c>
      <c r="I32" s="11">
        <f>28800/12</f>
        <v>2400</v>
      </c>
      <c r="J32" s="159" t="s">
        <v>20</v>
      </c>
      <c r="K32" s="70"/>
    </row>
    <row r="33" spans="1:11">
      <c r="A33" s="11"/>
      <c r="B33" s="17" t="s">
        <v>37</v>
      </c>
      <c r="C33" s="66" t="s">
        <v>124</v>
      </c>
      <c r="D33" s="67" t="s">
        <v>24</v>
      </c>
      <c r="E33" s="19" t="s">
        <v>39</v>
      </c>
      <c r="F33" s="15" t="s">
        <v>125</v>
      </c>
      <c r="G33" s="62"/>
      <c r="H33" s="63" t="s">
        <v>119</v>
      </c>
      <c r="I33" s="11"/>
      <c r="J33" s="159" t="s">
        <v>42</v>
      </c>
      <c r="K33" s="70"/>
    </row>
    <row r="34" spans="1:11">
      <c r="A34" s="68">
        <v>17</v>
      </c>
      <c r="B34" s="69" t="s">
        <v>13</v>
      </c>
      <c r="C34" s="69" t="s">
        <v>126</v>
      </c>
      <c r="D34" s="69" t="s">
        <v>24</v>
      </c>
      <c r="E34" s="69" t="s">
        <v>16</v>
      </c>
      <c r="F34" s="15" t="s">
        <v>127</v>
      </c>
      <c r="G34" s="69" t="s">
        <v>128</v>
      </c>
      <c r="H34" s="69" t="s">
        <v>129</v>
      </c>
      <c r="I34" s="70">
        <f>22000/12</f>
        <v>1833.33333333333</v>
      </c>
      <c r="J34" s="162" t="s">
        <v>130</v>
      </c>
      <c r="K34" s="59" t="s">
        <v>131</v>
      </c>
    </row>
    <row r="35" spans="1:11">
      <c r="A35" s="19">
        <v>18</v>
      </c>
      <c r="B35" s="20" t="s">
        <v>13</v>
      </c>
      <c r="C35" s="59" t="s">
        <v>132</v>
      </c>
      <c r="D35" s="59" t="s">
        <v>15</v>
      </c>
      <c r="E35" s="19" t="s">
        <v>16</v>
      </c>
      <c r="F35" s="15" t="s">
        <v>133</v>
      </c>
      <c r="G35" s="59" t="s">
        <v>134</v>
      </c>
      <c r="H35" s="59" t="s">
        <v>135</v>
      </c>
      <c r="I35" s="70">
        <f>42000/12</f>
        <v>3500</v>
      </c>
      <c r="J35" s="159" t="s">
        <v>20</v>
      </c>
      <c r="K35" s="59" t="s">
        <v>131</v>
      </c>
    </row>
    <row r="36" spans="1:11">
      <c r="A36" s="19"/>
      <c r="B36" s="17" t="s">
        <v>22</v>
      </c>
      <c r="C36" s="59" t="s">
        <v>136</v>
      </c>
      <c r="D36" s="59" t="s">
        <v>24</v>
      </c>
      <c r="E36" s="19" t="s">
        <v>25</v>
      </c>
      <c r="F36" s="15" t="s">
        <v>137</v>
      </c>
      <c r="G36" s="59" t="s">
        <v>138</v>
      </c>
      <c r="H36" s="59" t="s">
        <v>135</v>
      </c>
      <c r="I36" s="70">
        <f>32400/12</f>
        <v>2700</v>
      </c>
      <c r="J36" s="159" t="s">
        <v>20</v>
      </c>
      <c r="K36" s="70"/>
    </row>
    <row r="37" spans="1:11">
      <c r="A37" s="19"/>
      <c r="B37" s="17" t="s">
        <v>37</v>
      </c>
      <c r="C37" s="59" t="s">
        <v>139</v>
      </c>
      <c r="D37" s="59" t="s">
        <v>24</v>
      </c>
      <c r="E37" s="19" t="s">
        <v>39</v>
      </c>
      <c r="F37" s="15" t="s">
        <v>140</v>
      </c>
      <c r="G37" s="70"/>
      <c r="H37" s="59" t="s">
        <v>135</v>
      </c>
      <c r="I37" s="70"/>
      <c r="J37" s="159" t="s">
        <v>42</v>
      </c>
      <c r="K37" s="70"/>
    </row>
    <row r="38" spans="1:11">
      <c r="A38" s="19"/>
      <c r="B38" s="17" t="s">
        <v>75</v>
      </c>
      <c r="C38" s="59" t="s">
        <v>141</v>
      </c>
      <c r="D38" s="59" t="s">
        <v>15</v>
      </c>
      <c r="E38" s="19" t="s">
        <v>39</v>
      </c>
      <c r="F38" s="15" t="s">
        <v>142</v>
      </c>
      <c r="G38" s="70"/>
      <c r="H38" s="59" t="s">
        <v>135</v>
      </c>
      <c r="I38" s="70"/>
      <c r="J38" s="159" t="s">
        <v>42</v>
      </c>
      <c r="K38" s="70"/>
    </row>
    <row r="39" spans="1:11">
      <c r="A39" s="71">
        <v>19</v>
      </c>
      <c r="B39" s="72" t="s">
        <v>13</v>
      </c>
      <c r="C39" s="72" t="s">
        <v>143</v>
      </c>
      <c r="D39" s="72" t="s">
        <v>24</v>
      </c>
      <c r="E39" s="19" t="s">
        <v>16</v>
      </c>
      <c r="F39" s="15" t="s">
        <v>144</v>
      </c>
      <c r="G39" s="73" t="s">
        <v>145</v>
      </c>
      <c r="H39" s="73" t="s">
        <v>146</v>
      </c>
      <c r="I39" s="70">
        <f>45000/12</f>
        <v>3750</v>
      </c>
      <c r="J39" s="159" t="s">
        <v>20</v>
      </c>
      <c r="K39" s="59" t="s">
        <v>131</v>
      </c>
    </row>
    <row r="40" spans="1:11">
      <c r="A40" s="71"/>
      <c r="B40" s="72" t="s">
        <v>22</v>
      </c>
      <c r="C40" s="72" t="s">
        <v>147</v>
      </c>
      <c r="D40" s="72" t="s">
        <v>15</v>
      </c>
      <c r="E40" s="19" t="s">
        <v>25</v>
      </c>
      <c r="F40" s="15" t="s">
        <v>148</v>
      </c>
      <c r="G40" s="73" t="s">
        <v>74</v>
      </c>
      <c r="H40" s="73" t="s">
        <v>146</v>
      </c>
      <c r="I40" s="70"/>
      <c r="J40" s="159" t="s">
        <v>20</v>
      </c>
      <c r="K40" s="70"/>
    </row>
    <row r="41" spans="1:11">
      <c r="A41" s="71"/>
      <c r="B41" s="72" t="s">
        <v>37</v>
      </c>
      <c r="C41" s="72" t="s">
        <v>149</v>
      </c>
      <c r="D41" s="72" t="s">
        <v>15</v>
      </c>
      <c r="E41" s="19" t="s">
        <v>39</v>
      </c>
      <c r="F41" s="15" t="s">
        <v>150</v>
      </c>
      <c r="G41" s="73" t="s">
        <v>74</v>
      </c>
      <c r="H41" s="73" t="s">
        <v>146</v>
      </c>
      <c r="I41" s="70"/>
      <c r="J41" s="159" t="s">
        <v>42</v>
      </c>
      <c r="K41" s="70"/>
    </row>
    <row r="42" spans="1:11">
      <c r="A42" s="71"/>
      <c r="B42" s="72" t="s">
        <v>75</v>
      </c>
      <c r="C42" s="72" t="s">
        <v>151</v>
      </c>
      <c r="D42" s="72" t="s">
        <v>15</v>
      </c>
      <c r="E42" s="19" t="s">
        <v>39</v>
      </c>
      <c r="F42" s="15" t="s">
        <v>152</v>
      </c>
      <c r="G42" s="73" t="s">
        <v>74</v>
      </c>
      <c r="H42" s="73" t="s">
        <v>146</v>
      </c>
      <c r="I42" s="70"/>
      <c r="J42" s="159" t="s">
        <v>42</v>
      </c>
      <c r="K42" s="70"/>
    </row>
    <row r="43" spans="1:11">
      <c r="A43" s="68">
        <v>20</v>
      </c>
      <c r="B43" s="69" t="s">
        <v>13</v>
      </c>
      <c r="C43" s="59" t="s">
        <v>153</v>
      </c>
      <c r="D43" s="59" t="s">
        <v>15</v>
      </c>
      <c r="E43" s="59" t="s">
        <v>16</v>
      </c>
      <c r="F43" s="15" t="s">
        <v>154</v>
      </c>
      <c r="G43" s="59" t="s">
        <v>155</v>
      </c>
      <c r="H43" s="59" t="s">
        <v>156</v>
      </c>
      <c r="I43" s="70">
        <f>32000/12</f>
        <v>2666.66666666667</v>
      </c>
      <c r="J43" s="59" t="s">
        <v>42</v>
      </c>
      <c r="K43" s="59" t="s">
        <v>21</v>
      </c>
    </row>
    <row r="44" spans="1:11">
      <c r="A44" s="74">
        <v>21</v>
      </c>
      <c r="B44" s="75" t="s">
        <v>13</v>
      </c>
      <c r="C44" s="75" t="s">
        <v>157</v>
      </c>
      <c r="D44" s="76" t="s">
        <v>15</v>
      </c>
      <c r="E44" s="76" t="s">
        <v>16</v>
      </c>
      <c r="F44" s="15" t="s">
        <v>158</v>
      </c>
      <c r="G44" s="77" t="s">
        <v>159</v>
      </c>
      <c r="H44" s="78" t="s">
        <v>160</v>
      </c>
      <c r="I44" s="70">
        <f>31800/12</f>
        <v>2650</v>
      </c>
      <c r="J44" s="163" t="s">
        <v>42</v>
      </c>
      <c r="K44" s="59" t="s">
        <v>161</v>
      </c>
    </row>
    <row r="45" spans="1:11">
      <c r="A45" s="79">
        <v>22</v>
      </c>
      <c r="B45" s="80" t="s">
        <v>13</v>
      </c>
      <c r="C45" s="81" t="s">
        <v>162</v>
      </c>
      <c r="D45" s="82" t="s">
        <v>24</v>
      </c>
      <c r="E45" s="83" t="s">
        <v>16</v>
      </c>
      <c r="F45" s="15" t="s">
        <v>163</v>
      </c>
      <c r="G45" s="84" t="s">
        <v>164</v>
      </c>
      <c r="H45" s="85" t="s">
        <v>160</v>
      </c>
      <c r="I45" s="70">
        <f>66132/12</f>
        <v>5511</v>
      </c>
      <c r="J45" s="164" t="s">
        <v>20</v>
      </c>
      <c r="K45" s="59" t="s">
        <v>161</v>
      </c>
    </row>
    <row r="46" spans="1:11">
      <c r="A46" s="79"/>
      <c r="B46" s="86" t="s">
        <v>22</v>
      </c>
      <c r="C46" s="81" t="s">
        <v>165</v>
      </c>
      <c r="D46" s="82" t="s">
        <v>15</v>
      </c>
      <c r="E46" s="83" t="s">
        <v>25</v>
      </c>
      <c r="F46" s="15" t="s">
        <v>166</v>
      </c>
      <c r="G46" s="83" t="s">
        <v>167</v>
      </c>
      <c r="H46" s="85" t="s">
        <v>168</v>
      </c>
      <c r="I46" s="70">
        <f>24000/12</f>
        <v>2000</v>
      </c>
      <c r="J46" s="164" t="s">
        <v>20</v>
      </c>
      <c r="K46" s="70"/>
    </row>
    <row r="47" spans="1:11">
      <c r="A47" s="79"/>
      <c r="B47" s="86" t="s">
        <v>37</v>
      </c>
      <c r="C47" s="81" t="s">
        <v>169</v>
      </c>
      <c r="D47" s="82" t="s">
        <v>15</v>
      </c>
      <c r="E47" s="83" t="s">
        <v>39</v>
      </c>
      <c r="F47" s="15" t="s">
        <v>170</v>
      </c>
      <c r="G47" s="83" t="s">
        <v>171</v>
      </c>
      <c r="H47" s="85" t="s">
        <v>168</v>
      </c>
      <c r="I47" s="70"/>
      <c r="J47" s="164" t="s">
        <v>42</v>
      </c>
      <c r="K47" s="70"/>
    </row>
    <row r="48" spans="1:11">
      <c r="A48" s="79"/>
      <c r="B48" s="86" t="s">
        <v>75</v>
      </c>
      <c r="C48" s="81" t="s">
        <v>172</v>
      </c>
      <c r="D48" s="82" t="s">
        <v>24</v>
      </c>
      <c r="E48" s="83" t="s">
        <v>39</v>
      </c>
      <c r="F48" s="15" t="s">
        <v>173</v>
      </c>
      <c r="G48" s="87" t="s">
        <v>171</v>
      </c>
      <c r="H48" s="85" t="s">
        <v>168</v>
      </c>
      <c r="I48" s="70"/>
      <c r="J48" s="164" t="s">
        <v>42</v>
      </c>
      <c r="K48" s="70"/>
    </row>
    <row r="49" spans="1:11">
      <c r="A49" s="88">
        <v>23</v>
      </c>
      <c r="B49" s="89" t="s">
        <v>13</v>
      </c>
      <c r="C49" s="90" t="s">
        <v>174</v>
      </c>
      <c r="D49" s="90" t="s">
        <v>15</v>
      </c>
      <c r="E49" s="91" t="s">
        <v>16</v>
      </c>
      <c r="F49" s="15" t="s">
        <v>175</v>
      </c>
      <c r="G49" s="90" t="s">
        <v>176</v>
      </c>
      <c r="H49" s="92" t="s">
        <v>177</v>
      </c>
      <c r="I49" s="70">
        <f>30000/12</f>
        <v>2500</v>
      </c>
      <c r="J49" s="164" t="s">
        <v>42</v>
      </c>
      <c r="K49" s="59" t="s">
        <v>161</v>
      </c>
    </row>
    <row r="50" spans="1:11">
      <c r="A50" s="93">
        <v>24</v>
      </c>
      <c r="B50" s="89" t="s">
        <v>13</v>
      </c>
      <c r="C50" s="94" t="s">
        <v>178</v>
      </c>
      <c r="D50" s="94" t="s">
        <v>24</v>
      </c>
      <c r="E50" s="95" t="s">
        <v>16</v>
      </c>
      <c r="F50" s="15" t="s">
        <v>179</v>
      </c>
      <c r="G50" s="94" t="s">
        <v>180</v>
      </c>
      <c r="H50" s="92" t="s">
        <v>181</v>
      </c>
      <c r="I50" s="70">
        <f>31200/12</f>
        <v>2600</v>
      </c>
      <c r="J50" s="165" t="s">
        <v>42</v>
      </c>
      <c r="K50" s="59" t="s">
        <v>161</v>
      </c>
    </row>
    <row r="51" spans="1:11">
      <c r="A51" s="96">
        <v>25</v>
      </c>
      <c r="B51" s="89" t="s">
        <v>13</v>
      </c>
      <c r="C51" s="97" t="s">
        <v>182</v>
      </c>
      <c r="D51" s="98" t="s">
        <v>24</v>
      </c>
      <c r="E51" s="99" t="s">
        <v>16</v>
      </c>
      <c r="F51" s="15" t="s">
        <v>183</v>
      </c>
      <c r="G51" s="100" t="s">
        <v>184</v>
      </c>
      <c r="H51" s="100" t="s">
        <v>185</v>
      </c>
      <c r="I51" s="70">
        <f>21600/12</f>
        <v>1800</v>
      </c>
      <c r="J51" s="165" t="s">
        <v>42</v>
      </c>
      <c r="K51" s="59" t="s">
        <v>161</v>
      </c>
    </row>
    <row r="52" spans="1:11">
      <c r="A52" s="101">
        <v>26</v>
      </c>
      <c r="B52" s="102" t="s">
        <v>13</v>
      </c>
      <c r="C52" s="103" t="s">
        <v>186</v>
      </c>
      <c r="D52" s="103" t="s">
        <v>15</v>
      </c>
      <c r="E52" s="104" t="s">
        <v>16</v>
      </c>
      <c r="F52" s="15" t="s">
        <v>187</v>
      </c>
      <c r="G52" s="105" t="s">
        <v>188</v>
      </c>
      <c r="H52" s="105" t="s">
        <v>189</v>
      </c>
      <c r="I52" s="70">
        <f>39600/12</f>
        <v>3300</v>
      </c>
      <c r="J52" s="166" t="s">
        <v>130</v>
      </c>
      <c r="K52" s="59" t="s">
        <v>161</v>
      </c>
    </row>
    <row r="53" spans="1:11">
      <c r="A53" s="101"/>
      <c r="B53" s="104" t="s">
        <v>22</v>
      </c>
      <c r="C53" s="106" t="s">
        <v>190</v>
      </c>
      <c r="D53" s="106" t="s">
        <v>24</v>
      </c>
      <c r="E53" s="104" t="s">
        <v>39</v>
      </c>
      <c r="F53" s="15" t="s">
        <v>191</v>
      </c>
      <c r="G53" s="107" t="s">
        <v>192</v>
      </c>
      <c r="H53" s="105" t="s">
        <v>189</v>
      </c>
      <c r="I53" s="70"/>
      <c r="J53" s="166" t="s">
        <v>42</v>
      </c>
      <c r="K53" s="70"/>
    </row>
    <row r="54" spans="1:11">
      <c r="A54" s="108">
        <v>27</v>
      </c>
      <c r="B54" s="109" t="s">
        <v>13</v>
      </c>
      <c r="C54" s="110" t="s">
        <v>193</v>
      </c>
      <c r="D54" s="92" t="s">
        <v>15</v>
      </c>
      <c r="E54" s="92" t="s">
        <v>16</v>
      </c>
      <c r="F54" s="15" t="s">
        <v>194</v>
      </c>
      <c r="G54" s="92" t="s">
        <v>195</v>
      </c>
      <c r="H54" s="92" t="s">
        <v>181</v>
      </c>
      <c r="I54" s="70">
        <f>29400/12</f>
        <v>2450</v>
      </c>
      <c r="J54" s="92" t="s">
        <v>42</v>
      </c>
      <c r="K54" s="59" t="s">
        <v>161</v>
      </c>
    </row>
    <row r="55" spans="1:11">
      <c r="A55" s="111">
        <v>28</v>
      </c>
      <c r="B55" s="112" t="s">
        <v>13</v>
      </c>
      <c r="C55" s="113" t="s">
        <v>196</v>
      </c>
      <c r="D55" s="114" t="s">
        <v>24</v>
      </c>
      <c r="E55" s="114" t="s">
        <v>16</v>
      </c>
      <c r="F55" s="15" t="s">
        <v>197</v>
      </c>
      <c r="G55" s="92" t="s">
        <v>198</v>
      </c>
      <c r="H55" s="92" t="s">
        <v>181</v>
      </c>
      <c r="I55" s="70">
        <f>24000/12</f>
        <v>2000</v>
      </c>
      <c r="J55" s="114" t="s">
        <v>42</v>
      </c>
      <c r="K55" s="59" t="s">
        <v>161</v>
      </c>
    </row>
    <row r="56" spans="1:11">
      <c r="A56" s="115">
        <v>29</v>
      </c>
      <c r="B56" s="116" t="s">
        <v>13</v>
      </c>
      <c r="C56" s="117" t="s">
        <v>199</v>
      </c>
      <c r="D56" s="118" t="s">
        <v>15</v>
      </c>
      <c r="E56" s="119" t="s">
        <v>16</v>
      </c>
      <c r="F56" s="15" t="s">
        <v>200</v>
      </c>
      <c r="G56" s="120" t="s">
        <v>201</v>
      </c>
      <c r="H56" s="120" t="s">
        <v>181</v>
      </c>
      <c r="I56" s="70">
        <f>29000/12</f>
        <v>2416.66666666667</v>
      </c>
      <c r="J56" s="92" t="s">
        <v>42</v>
      </c>
      <c r="K56" s="59" t="s">
        <v>161</v>
      </c>
    </row>
    <row r="57" spans="1:11">
      <c r="A57" s="121">
        <v>30</v>
      </c>
      <c r="B57" s="122" t="s">
        <v>13</v>
      </c>
      <c r="C57" s="123" t="s">
        <v>202</v>
      </c>
      <c r="D57" s="123" t="s">
        <v>24</v>
      </c>
      <c r="E57" s="124" t="s">
        <v>203</v>
      </c>
      <c r="F57" s="15" t="s">
        <v>204</v>
      </c>
      <c r="G57" s="125" t="s">
        <v>205</v>
      </c>
      <c r="H57" s="126" t="s">
        <v>206</v>
      </c>
      <c r="I57" s="70">
        <f>26400/12</f>
        <v>2200</v>
      </c>
      <c r="J57" s="164" t="s">
        <v>20</v>
      </c>
      <c r="K57" s="59" t="s">
        <v>161</v>
      </c>
    </row>
    <row r="58" spans="1:11">
      <c r="A58" s="121"/>
      <c r="B58" s="127" t="s">
        <v>22</v>
      </c>
      <c r="C58" s="124" t="s">
        <v>207</v>
      </c>
      <c r="D58" s="124" t="s">
        <v>15</v>
      </c>
      <c r="E58" s="124" t="s">
        <v>25</v>
      </c>
      <c r="F58" s="15" t="s">
        <v>208</v>
      </c>
      <c r="G58" s="124" t="s">
        <v>209</v>
      </c>
      <c r="H58" s="124" t="s">
        <v>210</v>
      </c>
      <c r="I58" s="70">
        <f>38400/12</f>
        <v>3200</v>
      </c>
      <c r="J58" s="164" t="s">
        <v>20</v>
      </c>
      <c r="K58" s="70"/>
    </row>
    <row r="59" spans="1:11">
      <c r="A59" s="121"/>
      <c r="B59" s="127" t="s">
        <v>37</v>
      </c>
      <c r="C59" s="124" t="s">
        <v>211</v>
      </c>
      <c r="D59" s="124" t="s">
        <v>15</v>
      </c>
      <c r="E59" s="124" t="s">
        <v>39</v>
      </c>
      <c r="F59" s="15" t="s">
        <v>212</v>
      </c>
      <c r="G59" s="124" t="s">
        <v>171</v>
      </c>
      <c r="H59" s="126" t="s">
        <v>206</v>
      </c>
      <c r="I59" s="70"/>
      <c r="J59" s="164" t="s">
        <v>42</v>
      </c>
      <c r="K59" s="70"/>
    </row>
    <row r="60" spans="1:11">
      <c r="A60" s="128">
        <v>31</v>
      </c>
      <c r="B60" s="129" t="s">
        <v>13</v>
      </c>
      <c r="C60" s="130" t="s">
        <v>213</v>
      </c>
      <c r="D60" s="131" t="s">
        <v>24</v>
      </c>
      <c r="E60" s="132" t="s">
        <v>16</v>
      </c>
      <c r="F60" s="15" t="s">
        <v>214</v>
      </c>
      <c r="G60" s="133" t="s">
        <v>205</v>
      </c>
      <c r="H60" s="134" t="s">
        <v>215</v>
      </c>
      <c r="I60" s="70">
        <f>64944/12</f>
        <v>5412</v>
      </c>
      <c r="J60" s="164" t="s">
        <v>20</v>
      </c>
      <c r="K60" s="59" t="s">
        <v>161</v>
      </c>
    </row>
    <row r="61" spans="1:11">
      <c r="A61" s="128"/>
      <c r="B61" s="132" t="s">
        <v>22</v>
      </c>
      <c r="C61" s="135" t="s">
        <v>216</v>
      </c>
      <c r="D61" s="135" t="s">
        <v>15</v>
      </c>
      <c r="E61" s="132" t="s">
        <v>25</v>
      </c>
      <c r="F61" s="15" t="s">
        <v>217</v>
      </c>
      <c r="G61" s="136" t="s">
        <v>74</v>
      </c>
      <c r="H61" s="134" t="s">
        <v>215</v>
      </c>
      <c r="I61" s="70"/>
      <c r="J61" s="164" t="s">
        <v>20</v>
      </c>
      <c r="K61" s="70"/>
    </row>
    <row r="62" spans="1:11">
      <c r="A62" s="128"/>
      <c r="B62" s="132" t="s">
        <v>37</v>
      </c>
      <c r="C62" s="135" t="s">
        <v>218</v>
      </c>
      <c r="D62" s="135" t="s">
        <v>15</v>
      </c>
      <c r="E62" s="132" t="s">
        <v>39</v>
      </c>
      <c r="F62" s="15" t="s">
        <v>219</v>
      </c>
      <c r="G62" s="136" t="s">
        <v>171</v>
      </c>
      <c r="H62" s="134" t="s">
        <v>215</v>
      </c>
      <c r="I62" s="70"/>
      <c r="J62" s="164" t="s">
        <v>42</v>
      </c>
      <c r="K62" s="70"/>
    </row>
    <row r="63" spans="1:11">
      <c r="A63" s="137">
        <v>32</v>
      </c>
      <c r="B63" s="138" t="s">
        <v>13</v>
      </c>
      <c r="C63" s="139" t="s">
        <v>220</v>
      </c>
      <c r="D63" s="139" t="s">
        <v>24</v>
      </c>
      <c r="E63" s="140" t="s">
        <v>203</v>
      </c>
      <c r="F63" s="15" t="s">
        <v>221</v>
      </c>
      <c r="G63" s="141" t="s">
        <v>222</v>
      </c>
      <c r="H63" s="142" t="s">
        <v>223</v>
      </c>
      <c r="I63" s="70">
        <f>30000/12</f>
        <v>2500</v>
      </c>
      <c r="J63" s="164" t="s">
        <v>20</v>
      </c>
      <c r="K63" s="59" t="s">
        <v>161</v>
      </c>
    </row>
    <row r="64" spans="1:11">
      <c r="A64" s="137"/>
      <c r="B64" s="143" t="s">
        <v>22</v>
      </c>
      <c r="C64" s="142" t="s">
        <v>224</v>
      </c>
      <c r="D64" s="142" t="s">
        <v>15</v>
      </c>
      <c r="E64" s="140" t="s">
        <v>25</v>
      </c>
      <c r="F64" s="15" t="s">
        <v>225</v>
      </c>
      <c r="G64" s="142" t="s">
        <v>74</v>
      </c>
      <c r="H64" s="142" t="s">
        <v>223</v>
      </c>
      <c r="I64" s="70"/>
      <c r="J64" s="164" t="s">
        <v>20</v>
      </c>
      <c r="K64" s="70"/>
    </row>
    <row r="65" spans="1:11">
      <c r="A65" s="137"/>
      <c r="B65" s="143" t="s">
        <v>37</v>
      </c>
      <c r="C65" s="142" t="s">
        <v>226</v>
      </c>
      <c r="D65" s="142" t="s">
        <v>15</v>
      </c>
      <c r="E65" s="140" t="s">
        <v>39</v>
      </c>
      <c r="F65" s="15" t="s">
        <v>227</v>
      </c>
      <c r="G65" s="142" t="s">
        <v>74</v>
      </c>
      <c r="H65" s="142" t="s">
        <v>223</v>
      </c>
      <c r="I65" s="70"/>
      <c r="J65" s="164" t="s">
        <v>42</v>
      </c>
      <c r="K65" s="70"/>
    </row>
  </sheetData>
  <mergeCells count="32">
    <mergeCell ref="A1:J1"/>
    <mergeCell ref="A2:J2"/>
    <mergeCell ref="A4:A5"/>
    <mergeCell ref="A6:A8"/>
    <mergeCell ref="A9:A10"/>
    <mergeCell ref="A13:A14"/>
    <mergeCell ref="A15:A18"/>
    <mergeCell ref="A20:A22"/>
    <mergeCell ref="A25:A27"/>
    <mergeCell ref="A31:A33"/>
    <mergeCell ref="A35:A38"/>
    <mergeCell ref="A39:A42"/>
    <mergeCell ref="A45:A48"/>
    <mergeCell ref="A52:A53"/>
    <mergeCell ref="A57:A59"/>
    <mergeCell ref="A60:A62"/>
    <mergeCell ref="A63:A65"/>
    <mergeCell ref="K4:K5"/>
    <mergeCell ref="K6:K8"/>
    <mergeCell ref="K9:K10"/>
    <mergeCell ref="K13:K14"/>
    <mergeCell ref="K15:K18"/>
    <mergeCell ref="K20:K22"/>
    <mergeCell ref="K25:K27"/>
    <mergeCell ref="K31:K33"/>
    <mergeCell ref="K35:K38"/>
    <mergeCell ref="K39:K42"/>
    <mergeCell ref="K45:K48"/>
    <mergeCell ref="K52:K53"/>
    <mergeCell ref="K57:K59"/>
    <mergeCell ref="K60:K62"/>
    <mergeCell ref="K63:K6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2018-12-03T00:49:02Z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