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<sst xmlns="http://schemas.openxmlformats.org/spreadsheetml/2006/main" count="208">
  <si>
    <t>西安市保障性住房（经适房）资格联审信息表第000批（原表）</t>
  </si>
  <si>
    <t>基本信息（未央区第 156 批 共 26 户，计 55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</si>
  <si>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</si>
  <si>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</si>
  <si>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</si>
  <si>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</si>
  <si>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</si>
  <si>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</si>
  <si>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</si>
  <si>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</si>
  <si>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</si>
  <si>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</si>
  <si>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</si>
  <si>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</si>
  <si>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李少永</t>
  </si>
  <si>
    <t>男</t>
  </si>
  <si>
    <t>本人</t>
  </si>
  <si>
    <t>140224****09056613</t>
  </si>
  <si>
    <t>西安米旗食品有限公司</t>
  </si>
  <si>
    <t>未央朱红路北段98号</t>
  </si>
  <si>
    <t>已婚</t>
  </si>
  <si>
    <t>汉城</t>
  </si>
  <si>
    <t>成员1</t>
  </si>
  <si>
    <t>张丽娟</t>
  </si>
  <si>
    <t>女</t>
  </si>
  <si>
    <t>配偶</t>
  </si>
  <si>
    <t>140224****0504122X</t>
  </si>
  <si>
    <t>山西省灵丘县落水河乡落水河村836号</t>
  </si>
  <si>
    <t>纪妮妮</t>
  </si>
  <si>
    <t>610481****07205460</t>
  </si>
  <si>
    <t>无</t>
  </si>
  <si>
    <t>陕西省西安市未央北钱村26</t>
  </si>
  <si>
    <t>钱波</t>
  </si>
  <si>
    <t>610112****11201514</t>
  </si>
  <si>
    <t>门窗安装</t>
  </si>
  <si>
    <t>成员2</t>
  </si>
  <si>
    <t>钱奥彤</t>
  </si>
  <si>
    <t>子女</t>
  </si>
  <si>
    <t>610112****02151515</t>
  </si>
  <si>
    <t>未婚</t>
  </si>
  <si>
    <t>杨莉娟</t>
  </si>
  <si>
    <t xml:space="preserve">本人 </t>
  </si>
  <si>
    <t>610302****08270524</t>
  </si>
  <si>
    <t>西安市未央区二府庄1号付1号</t>
  </si>
  <si>
    <t>张家堡</t>
  </si>
  <si>
    <t>秦书选</t>
  </si>
  <si>
    <t>622102****11198910</t>
  </si>
  <si>
    <t>公安未央分局大明宫派出所</t>
  </si>
  <si>
    <t>秦宇航</t>
  </si>
  <si>
    <t>620202****11260230</t>
  </si>
  <si>
    <t>吴文斌</t>
  </si>
  <si>
    <t>612325****11303251</t>
  </si>
  <si>
    <t>海红轴承厂</t>
  </si>
  <si>
    <t>未央汉城海红</t>
  </si>
  <si>
    <t>姚桂云</t>
  </si>
  <si>
    <t>612325****02120346</t>
  </si>
  <si>
    <t>庄福庆</t>
  </si>
  <si>
    <t>612125****03281528</t>
  </si>
  <si>
    <t>离异</t>
  </si>
  <si>
    <t>郑卫</t>
  </si>
  <si>
    <t>610104****01074412</t>
  </si>
  <si>
    <t>西安捷报同达物流有限公司</t>
  </si>
  <si>
    <t>太华北路9号陕科大家属院</t>
  </si>
  <si>
    <t>大明宫</t>
  </si>
  <si>
    <t>冯云玉</t>
  </si>
  <si>
    <t>610126****12097327</t>
  </si>
  <si>
    <t>永济市永鑫家电销售有限公司</t>
  </si>
  <si>
    <t>西安市未央区炕底寨306号8栋2单元3层3号</t>
  </si>
  <si>
    <t>齐竞雄</t>
  </si>
  <si>
    <t>140104****10091772</t>
  </si>
  <si>
    <t>永济市北城楚丹厨卫电器经销店</t>
  </si>
  <si>
    <t>山西省永济市振光西街11号</t>
  </si>
  <si>
    <t>王妮娜</t>
  </si>
  <si>
    <t>610424****06285289</t>
  </si>
  <si>
    <t>陕西恒佳凤凰楼餐饮有限公司</t>
  </si>
  <si>
    <t>陕西省西安市未央区明光路南段</t>
  </si>
  <si>
    <t>未央宫</t>
  </si>
  <si>
    <t>李光辉</t>
  </si>
  <si>
    <t>610424****12087617</t>
  </si>
  <si>
    <t>西安泰富西玛电机有限公司</t>
  </si>
  <si>
    <t>陕西省乾县</t>
  </si>
  <si>
    <t>李翻珊</t>
  </si>
  <si>
    <t>610424****04230017</t>
  </si>
  <si>
    <t>在校小学生</t>
  </si>
  <si>
    <t>程东</t>
  </si>
  <si>
    <t>610112****07064018</t>
  </si>
  <si>
    <t>西安德瑞工贸有限责任公司</t>
  </si>
  <si>
    <t>未央区六村堡</t>
  </si>
  <si>
    <t>六村堡</t>
  </si>
  <si>
    <t>扈蕾蕾</t>
  </si>
  <si>
    <t>610202****07262827</t>
  </si>
  <si>
    <t>程雨泽</t>
  </si>
  <si>
    <t>610112****01234030</t>
  </si>
  <si>
    <t>曹峰</t>
  </si>
  <si>
    <t>652827****01022630</t>
  </si>
  <si>
    <t>打零工（装卸工）</t>
  </si>
  <si>
    <t>未央区凤城二路3号5栋2单元702号</t>
  </si>
  <si>
    <t>刘润丽</t>
  </si>
  <si>
    <t>652827****03212623</t>
  </si>
  <si>
    <t>新疆和静钢厂</t>
  </si>
  <si>
    <t>何明翠</t>
  </si>
  <si>
    <t>420322****10173043</t>
  </si>
  <si>
    <t>家政</t>
  </si>
  <si>
    <t>西安市未央区太华北路415号1栋3单元10层4号</t>
  </si>
  <si>
    <t>邱仕平</t>
  </si>
  <si>
    <t>612429****02043991</t>
  </si>
  <si>
    <t>私驾</t>
  </si>
  <si>
    <t>陕西省旬阳县双河镇马家村二组</t>
  </si>
  <si>
    <t>邱翊庭</t>
  </si>
  <si>
    <t>610928****03314018</t>
  </si>
  <si>
    <t>冯克翔</t>
  </si>
  <si>
    <t>610102****03151552</t>
  </si>
  <si>
    <t>中国能源建设集团西北电力建设工程有限公司</t>
  </si>
  <si>
    <t>西安市未央区太华北路304号18号楼1门1号</t>
  </si>
  <si>
    <t>王天天</t>
  </si>
  <si>
    <t>610103****01273645</t>
  </si>
  <si>
    <t>西安市新城区长缨西路226号院20号楼5门89号</t>
  </si>
  <si>
    <t>冯贻彤</t>
  </si>
  <si>
    <t>610112****04152524</t>
  </si>
  <si>
    <t>师凤云</t>
  </si>
  <si>
    <t>610126****04187326</t>
  </si>
  <si>
    <t>未央路华润万家</t>
  </si>
  <si>
    <t>陕西省西安市未央区炕底寨306号6栋</t>
  </si>
  <si>
    <t>丧偶</t>
  </si>
  <si>
    <t>吴银盼</t>
  </si>
  <si>
    <t>612401****02095643</t>
  </si>
  <si>
    <t>西安耐威电子科技有限公司</t>
  </si>
  <si>
    <t>覃建涛</t>
  </si>
  <si>
    <t>612425****02144494</t>
  </si>
  <si>
    <t>西安精毅学行企业管理咨询有限公司</t>
  </si>
  <si>
    <t>陕西省紫阳县红椿镇尚坝村尚坝组</t>
  </si>
  <si>
    <t>覃梓潼</t>
  </si>
  <si>
    <t>610924****12204341</t>
  </si>
  <si>
    <t>李哲</t>
  </si>
  <si>
    <t>610112****05291519</t>
  </si>
  <si>
    <t>未央区未央湖街办</t>
  </si>
  <si>
    <t>未央区草滩柳树林村</t>
  </si>
  <si>
    <t>草滩</t>
  </si>
  <si>
    <t>仵敏华</t>
  </si>
  <si>
    <t>610524****07062029</t>
  </si>
  <si>
    <t>赵盼红</t>
  </si>
  <si>
    <t>610524****01126418</t>
  </si>
  <si>
    <t>西安华江环保科技福分有限公司</t>
  </si>
  <si>
    <t>陕西省合阳县同家庄镇西同堤村东弯1号</t>
  </si>
  <si>
    <t>崔博</t>
  </si>
  <si>
    <t>612401****03250972</t>
  </si>
  <si>
    <t>西安莲湖国医中医门诊部</t>
  </si>
  <si>
    <t>西安市未央区二府庄22号楼二单元201室</t>
  </si>
  <si>
    <t>吴晋琦</t>
  </si>
  <si>
    <t>830000****1231002X</t>
  </si>
  <si>
    <t>西安高陵区泾渭街道办事处泾渭中路</t>
  </si>
  <si>
    <t>张乐</t>
  </si>
  <si>
    <t>612522****11073148</t>
  </si>
  <si>
    <t>西安市芝参堂大药房</t>
  </si>
  <si>
    <t>西安市未央区北辰大道858号34栋2单元4层4号</t>
  </si>
  <si>
    <t>谭家</t>
  </si>
  <si>
    <t>胡谦</t>
  </si>
  <si>
    <t>610582****12091012</t>
  </si>
  <si>
    <t>祥和中医推拿</t>
  </si>
  <si>
    <t>胡瑞卿</t>
  </si>
  <si>
    <t>610582****04141018</t>
  </si>
  <si>
    <t>孙彬</t>
  </si>
  <si>
    <t>610102****10121591</t>
  </si>
  <si>
    <t>巴丽（上海）商业有限公司</t>
  </si>
  <si>
    <t>未央区三家庄</t>
  </si>
  <si>
    <t>刘恋</t>
  </si>
  <si>
    <t>610112****05182026</t>
  </si>
  <si>
    <t>孙夕涵</t>
  </si>
  <si>
    <t>610112****02262085</t>
  </si>
  <si>
    <t>宋艳花</t>
  </si>
  <si>
    <t>610112****09162041</t>
  </si>
  <si>
    <t>王奇炜</t>
  </si>
  <si>
    <t>620522****07251511</t>
  </si>
  <si>
    <t>澄海区御福捞成都火锅店</t>
  </si>
  <si>
    <t>甘肃省秦安县</t>
  </si>
  <si>
    <t>王嘉豪</t>
  </si>
  <si>
    <t>610112****0707203X</t>
  </si>
  <si>
    <t>仇水红</t>
  </si>
  <si>
    <t>610426****05263526</t>
  </si>
  <si>
    <t>日韩舍</t>
  </si>
  <si>
    <t>高欣</t>
  </si>
  <si>
    <t>610602****09270343</t>
  </si>
  <si>
    <t>西安颐众生态科技发展有限公司</t>
  </si>
  <si>
    <t>未央区人才中心</t>
  </si>
  <si>
    <t>邱艳波</t>
  </si>
  <si>
    <t>230183****0109121X</t>
  </si>
  <si>
    <t>西安广文实业有限公司</t>
  </si>
  <si>
    <t>张猛强</t>
  </si>
  <si>
    <t>622424****0529141X</t>
  </si>
  <si>
    <t>平安普惠投资咨询有限公司西安环城南路分公司</t>
  </si>
  <si>
    <t>未央区太华北路北延伸线16号</t>
  </si>
  <si>
    <t>王翔霖</t>
  </si>
  <si>
    <t>610112****03210533</t>
  </si>
  <si>
    <t>未央区辛家庙街办陕重社区</t>
  </si>
  <si>
    <t>辛家庙</t>
  </si>
  <si>
    <t>杨振华</t>
  </si>
  <si>
    <t>612731****03160613</t>
  </si>
  <si>
    <t>西安天虹庆典文化传播有限公司</t>
  </si>
  <si>
    <t>未央区广大门后街</t>
  </si>
  <si>
    <t>王瑜</t>
  </si>
  <si>
    <t>610112****02010521</t>
  </si>
  <si>
    <t>陕西大眼界标识工程有限公司</t>
  </si>
  <si>
    <t>杨楠楠</t>
  </si>
  <si>
    <t>610112****10100537</t>
  </si>
  <si>
    <t>在校生</t>
  </si>
  <si>
    <t>成员3</t>
  </si>
  <si>
    <t>杨轩棋</t>
  </si>
  <si>
    <t>610112****12120537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</si>
</sst>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75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11"/>
      <color theme="1"/>
      <name val="Tahoma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.5"/>
      <color rgb="FF00000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indexed="8"/>
      <name val="Tahoma"/>
      <charset val="129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29"/>
    </font>
    <font>
      <b/>
      <sz val="11"/>
      <color rgb="FF3F3F3F"/>
      <name val="Tahoma"/>
      <charset val="129"/>
    </font>
    <font>
      <sz val="11"/>
      <color rgb="FF9C0006"/>
      <name val="Tahoma"/>
      <charset val="129"/>
    </font>
    <font>
      <sz val="11"/>
      <name val="Tahoma"/>
      <charset val="134"/>
    </font>
    <font>
      <b/>
      <sz val="11"/>
      <color rgb="FFFA7D00"/>
      <name val="Tahoma"/>
      <charset val="129"/>
    </font>
    <font>
      <sz val="11"/>
      <color indexed="8"/>
      <name val="Tahoma"/>
      <charset val="134"/>
    </font>
    <font>
      <sz val="11"/>
      <color theme="1"/>
      <name val="Tahoma"/>
      <charset val="129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Tahoma"/>
      <charset val="129"/>
    </font>
    <font>
      <sz val="11"/>
      <color indexed="9"/>
      <name val="Tahoma"/>
      <charset val="129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Tahoma"/>
      <charset val="129"/>
    </font>
    <font>
      <sz val="11"/>
      <color rgb="FF9C6500"/>
      <name val="Tahoma"/>
      <charset val="129"/>
    </font>
    <font>
      <sz val="18"/>
      <color theme="3"/>
      <name val="Tahoma"/>
      <charset val="129"/>
    </font>
    <font>
      <b/>
      <sz val="15"/>
      <color theme="3"/>
      <name val="Tahoma"/>
      <charset val="129"/>
    </font>
    <font>
      <b/>
      <sz val="13"/>
      <color theme="3"/>
      <name val="Tahoma"/>
      <charset val="129"/>
    </font>
    <font>
      <b/>
      <sz val="11"/>
      <color indexed="9"/>
      <name val="Tahoma"/>
      <charset val="129"/>
    </font>
    <font>
      <sz val="11"/>
      <color rgb="FF3F3F76"/>
      <name val="Tahoma"/>
      <charset val="129"/>
    </font>
    <font>
      <sz val="11"/>
      <color indexed="10"/>
      <name val="Tahoma"/>
      <charset val="129"/>
    </font>
    <font>
      <i/>
      <sz val="11"/>
      <color rgb="FF7F7F7F"/>
      <name val="Tahoma"/>
      <charset val="129"/>
    </font>
    <font>
      <sz val="12"/>
      <name val="宋体"/>
      <charset val="134"/>
    </font>
    <font>
      <sz val="11"/>
      <color rgb="FF006100"/>
      <name val="Tahoma"/>
      <charset val="129"/>
    </font>
    <font>
      <b/>
      <sz val="11"/>
      <color indexed="8"/>
      <name val="Tahoma"/>
      <charset val="129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indexed="8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75585192419"/>
      </bottom>
      <diagonal/>
    </border>
  </borders>
  <cellStyleXfs count="290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41" fillId="15" borderId="7" applyNumberFormat="0" applyProtection="0"/>
    <xf numFmtId="0" fontId="34" fillId="7" borderId="0" applyNumberFormat="0" applyBorder="0" applyAlignment="0" applyProtection="0">
      <alignment vertical="center"/>
    </xf>
    <xf numFmtId="0" fontId="40" fillId="17" borderId="0" applyNumberFormat="0" applyBorder="0" applyProtection="0"/>
    <xf numFmtId="0" fontId="38" fillId="8" borderId="5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44" fillId="15" borderId="5" applyNumberFormat="0" applyProtection="0"/>
    <xf numFmtId="0" fontId="43" fillId="0" borderId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6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57" fillId="31" borderId="0" applyNumberFormat="0" applyBorder="0" applyProtection="0"/>
    <xf numFmtId="0" fontId="50" fillId="0" borderId="0" applyNumberFormat="0" applyFill="0" applyBorder="0" applyAlignment="0" applyProtection="0">
      <alignment vertical="center"/>
    </xf>
    <xf numFmtId="0" fontId="43" fillId="0" borderId="0" applyProtection="0">
      <alignment vertical="center"/>
    </xf>
    <xf numFmtId="0" fontId="42" fillId="16" borderId="0" applyNumberFormat="0" applyBorder="0" applyProtection="0"/>
    <xf numFmtId="0" fontId="40" fillId="13" borderId="0" applyNumberFormat="0" applyBorder="0" applyProtection="0"/>
    <xf numFmtId="0" fontId="22" fillId="0" borderId="0">
      <alignment vertical="center"/>
    </xf>
    <xf numFmtId="0" fontId="35" fillId="9" borderId="6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43" fillId="0" borderId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0" fillId="38" borderId="0" applyNumberFormat="0" applyBorder="0" applyProtection="0"/>
    <xf numFmtId="0" fontId="43" fillId="0" borderId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40" fillId="40" borderId="0" applyNumberFormat="0" applyBorder="0" applyProtection="0"/>
    <xf numFmtId="0" fontId="36" fillId="37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3" fillId="0" borderId="0"/>
    <xf numFmtId="0" fontId="54" fillId="30" borderId="11" applyNumberFormat="0" applyAlignment="0" applyProtection="0">
      <alignment vertical="center"/>
    </xf>
    <xf numFmtId="0" fontId="43" fillId="0" borderId="0" applyProtection="0">
      <alignment vertical="center"/>
    </xf>
    <xf numFmtId="0" fontId="22" fillId="0" borderId="0">
      <alignment vertical="center"/>
    </xf>
    <xf numFmtId="0" fontId="58" fillId="30" borderId="5" applyNumberFormat="0" applyAlignment="0" applyProtection="0">
      <alignment vertical="center"/>
    </xf>
    <xf numFmtId="0" fontId="48" fillId="20" borderId="9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0" fillId="41" borderId="0" applyNumberFormat="0" applyBorder="0" applyProtection="0"/>
    <xf numFmtId="0" fontId="36" fillId="33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7" fillId="42" borderId="0" applyNumberFormat="0" applyBorder="0" applyProtection="0"/>
    <xf numFmtId="0" fontId="53" fillId="2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0" fillId="39" borderId="0" applyNumberFormat="0" applyBorder="0" applyProtection="0"/>
    <xf numFmtId="0" fontId="36" fillId="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0" fillId="43" borderId="0" applyNumberFormat="0" applyBorder="0" applyProtection="0"/>
    <xf numFmtId="0" fontId="34" fillId="4" borderId="0" applyNumberFormat="0" applyBorder="0" applyAlignment="0" applyProtection="0">
      <alignment vertical="center"/>
    </xf>
    <xf numFmtId="0" fontId="41" fillId="15" borderId="7" applyNumberFormat="0" applyProtection="0"/>
    <xf numFmtId="0" fontId="34" fillId="44" borderId="0" applyNumberFormat="0" applyBorder="0" applyAlignment="0" applyProtection="0">
      <alignment vertical="center"/>
    </xf>
    <xf numFmtId="0" fontId="40" fillId="45" borderId="0" applyNumberFormat="0" applyBorder="0" applyProtection="0"/>
    <xf numFmtId="0" fontId="34" fillId="1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1" fillId="15" borderId="7" applyNumberFormat="0" applyProtection="0"/>
    <xf numFmtId="0" fontId="34" fillId="35" borderId="0" applyNumberFormat="0" applyBorder="0" applyAlignment="0" applyProtection="0">
      <alignment vertical="center"/>
    </xf>
    <xf numFmtId="0" fontId="40" fillId="32" borderId="0" applyNumberFormat="0" applyBorder="0" applyProtection="0"/>
    <xf numFmtId="0" fontId="44" fillId="15" borderId="5" applyNumberFormat="0" applyProtection="0"/>
    <xf numFmtId="0" fontId="43" fillId="0" borderId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15" borderId="5" applyNumberFormat="0" applyProtection="0"/>
    <xf numFmtId="0" fontId="43" fillId="0" borderId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64" fillId="47" borderId="0" applyNumberFormat="0" applyBorder="0" applyProtection="0"/>
    <xf numFmtId="0" fontId="43" fillId="0" borderId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2" fillId="16" borderId="0" applyNumberFormat="0" applyBorder="0" applyProtection="0"/>
    <xf numFmtId="0" fontId="40" fillId="48" borderId="0" applyNumberFormat="0" applyBorder="0" applyProtection="0"/>
    <xf numFmtId="0" fontId="43" fillId="0" borderId="0" applyProtection="0">
      <alignment vertical="center"/>
    </xf>
    <xf numFmtId="0" fontId="42" fillId="16" borderId="0" applyNumberFormat="0" applyBorder="0" applyProtection="0"/>
    <xf numFmtId="0" fontId="40" fillId="49" borderId="0" applyNumberFormat="0" applyBorder="0" applyProtection="0"/>
    <xf numFmtId="0" fontId="43" fillId="0" borderId="0" applyProtection="0">
      <alignment vertical="center"/>
    </xf>
    <xf numFmtId="0" fontId="40" fillId="50" borderId="0" applyNumberFormat="0" applyBorder="0" applyProtection="0"/>
    <xf numFmtId="0" fontId="57" fillId="51" borderId="0" applyNumberFormat="0" applyBorder="0" applyProtection="0"/>
    <xf numFmtId="0" fontId="57" fillId="52" borderId="0" applyNumberFormat="0" applyBorder="0" applyProtection="0"/>
    <xf numFmtId="0" fontId="57" fillId="53" borderId="0" applyNumberFormat="0" applyBorder="0" applyProtection="0"/>
    <xf numFmtId="0" fontId="57" fillId="54" borderId="0" applyNumberFormat="0" applyBorder="0" applyProtection="0"/>
    <xf numFmtId="0" fontId="57" fillId="55" borderId="0" applyNumberFormat="0" applyBorder="0" applyProtection="0"/>
    <xf numFmtId="0" fontId="40" fillId="0" borderId="0">
      <alignment vertical="center"/>
    </xf>
    <xf numFmtId="0" fontId="22" fillId="0" borderId="0">
      <alignment vertical="center"/>
    </xf>
    <xf numFmtId="0" fontId="66" fillId="0" borderId="14" applyNumberFormat="0" applyFill="0" applyProtection="0"/>
    <xf numFmtId="0" fontId="40" fillId="0" borderId="0">
      <alignment vertical="center"/>
    </xf>
    <xf numFmtId="0" fontId="40" fillId="0" borderId="0">
      <alignment vertical="center"/>
    </xf>
    <xf numFmtId="0" fontId="66" fillId="0" borderId="14" applyNumberFormat="0" applyFill="0" applyProtection="0"/>
    <xf numFmtId="0" fontId="0" fillId="0" borderId="0">
      <alignment vertical="center"/>
    </xf>
    <xf numFmtId="0" fontId="22" fillId="0" borderId="0">
      <alignment vertical="center"/>
    </xf>
    <xf numFmtId="0" fontId="66" fillId="0" borderId="14" applyNumberFormat="0" applyFill="0" applyProtection="0"/>
    <xf numFmtId="0" fontId="67" fillId="0" borderId="15" applyNumberFormat="0" applyFill="0" applyProtection="0"/>
    <xf numFmtId="0" fontId="67" fillId="0" borderId="15" applyNumberFormat="0" applyFill="0" applyProtection="0"/>
    <xf numFmtId="0" fontId="67" fillId="0" borderId="15" applyNumberFormat="0" applyFill="0" applyProtection="0"/>
    <xf numFmtId="0" fontId="63" fillId="0" borderId="16" applyNumberFormat="0" applyFill="0" applyProtection="0"/>
    <xf numFmtId="0" fontId="63" fillId="0" borderId="16" applyNumberFormat="0" applyFill="0" applyProtection="0"/>
    <xf numFmtId="0" fontId="63" fillId="0" borderId="16" applyNumberFormat="0" applyFill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8" fillId="56" borderId="9" applyNumberFormat="0" applyProtection="0"/>
    <xf numFmtId="0" fontId="63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0" borderId="0"/>
    <xf numFmtId="0" fontId="4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9" fillId="57" borderId="5" applyNumberFormat="0" applyProtection="0"/>
    <xf numFmtId="0" fontId="13" fillId="0" borderId="0"/>
    <xf numFmtId="0" fontId="69" fillId="57" borderId="5" applyNumberFormat="0" applyProtection="0"/>
    <xf numFmtId="0" fontId="13" fillId="0" borderId="0"/>
    <xf numFmtId="0" fontId="43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5" fillId="0" borderId="0">
      <alignment vertical="center"/>
    </xf>
    <xf numFmtId="0" fontId="43" fillId="0" borderId="0" applyProtection="0">
      <alignment vertical="center"/>
    </xf>
    <xf numFmtId="0" fontId="45" fillId="0" borderId="0">
      <alignment vertical="center"/>
    </xf>
    <xf numFmtId="0" fontId="43" fillId="0" borderId="0" applyProtection="0">
      <alignment vertical="center"/>
    </xf>
    <xf numFmtId="0" fontId="45" fillId="0" borderId="0">
      <alignment vertical="center"/>
    </xf>
    <xf numFmtId="0" fontId="43" fillId="0" borderId="0" applyProtection="0">
      <alignment vertical="center"/>
    </xf>
    <xf numFmtId="0" fontId="40" fillId="0" borderId="0">
      <alignment vertical="center"/>
    </xf>
    <xf numFmtId="0" fontId="43" fillId="0" borderId="0" applyProtection="0">
      <alignment vertical="center"/>
    </xf>
    <xf numFmtId="0" fontId="40" fillId="0" borderId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13" fillId="0" borderId="0"/>
    <xf numFmtId="0" fontId="40" fillId="0" borderId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68" fillId="56" borderId="9" applyNumberFormat="0" applyProtection="0"/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64" fillId="47" borderId="0" applyNumberFormat="0" applyBorder="0" applyProtection="0"/>
    <xf numFmtId="0" fontId="43" fillId="0" borderId="0" applyProtection="0">
      <alignment vertical="center"/>
    </xf>
    <xf numFmtId="0" fontId="64" fillId="47" borderId="0" applyNumberFormat="0" applyBorder="0" applyProtection="0"/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70" fillId="0" borderId="0" applyNumberFormat="0" applyFill="0" applyBorder="0" applyProtection="0"/>
    <xf numFmtId="0" fontId="40" fillId="0" borderId="0">
      <alignment vertical="center"/>
    </xf>
    <xf numFmtId="0" fontId="0" fillId="0" borderId="0">
      <alignment vertical="center"/>
    </xf>
    <xf numFmtId="0" fontId="70" fillId="0" borderId="0" applyNumberFormat="0" applyFill="0" applyBorder="0" applyProtection="0"/>
    <xf numFmtId="0" fontId="40" fillId="0" borderId="0">
      <alignment vertical="center"/>
    </xf>
    <xf numFmtId="0" fontId="0" fillId="0" borderId="0">
      <alignment vertical="center"/>
    </xf>
    <xf numFmtId="0" fontId="70" fillId="0" borderId="0" applyNumberFormat="0" applyFill="0" applyBorder="0" applyProtection="0"/>
    <xf numFmtId="0" fontId="4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3" fillId="0" borderId="0"/>
    <xf numFmtId="0" fontId="40" fillId="0" borderId="0">
      <alignment vertical="center"/>
    </xf>
    <xf numFmtId="0" fontId="1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0" borderId="0"/>
    <xf numFmtId="0" fontId="22" fillId="0" borderId="0">
      <alignment vertical="center"/>
    </xf>
    <xf numFmtId="0" fontId="22" fillId="0" borderId="0">
      <alignment vertical="center"/>
    </xf>
    <xf numFmtId="0" fontId="72" fillId="0" borderId="0"/>
    <xf numFmtId="0" fontId="73" fillId="64" borderId="0" applyNumberFormat="0" applyBorder="0" applyProtection="0"/>
    <xf numFmtId="0" fontId="73" fillId="64" borderId="0" applyNumberFormat="0" applyBorder="0" applyProtection="0"/>
    <xf numFmtId="0" fontId="73" fillId="64" borderId="0" applyNumberFormat="0" applyBorder="0" applyProtection="0"/>
    <xf numFmtId="0" fontId="74" fillId="0" borderId="8" applyNumberFormat="0" applyFill="0" applyProtection="0"/>
    <xf numFmtId="0" fontId="74" fillId="0" borderId="8" applyNumberFormat="0" applyFill="0" applyProtection="0"/>
    <xf numFmtId="0" fontId="74" fillId="0" borderId="8" applyNumberFormat="0" applyFill="0" applyProtection="0"/>
    <xf numFmtId="0" fontId="68" fillId="56" borderId="9" applyNumberFormat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56" fillId="0" borderId="12" applyNumberFormat="0" applyFill="0" applyProtection="0"/>
    <xf numFmtId="0" fontId="40" fillId="60" borderId="6" applyNumberFormat="0" applyFont="0" applyProtection="0"/>
    <xf numFmtId="0" fontId="57" fillId="58" borderId="0" applyNumberFormat="0" applyBorder="0" applyProtection="0"/>
    <xf numFmtId="0" fontId="57" fillId="59" borderId="0" applyNumberFormat="0" applyBorder="0" applyProtection="0"/>
    <xf numFmtId="0" fontId="57" fillId="61" borderId="0" applyNumberFormat="0" applyBorder="0" applyProtection="0"/>
    <xf numFmtId="0" fontId="57" fillId="62" borderId="0" applyNumberFormat="0" applyBorder="0" applyProtection="0"/>
    <xf numFmtId="0" fontId="57" fillId="63" borderId="0" applyNumberFormat="0" applyBorder="0" applyProtection="0"/>
    <xf numFmtId="0" fontId="69" fillId="57" borderId="5" applyNumberFormat="0" applyProtection="0"/>
  </cellStyleXfs>
  <cellXfs count="121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2" borderId="1" xfId="271" applyNumberFormat="1" applyFont="1" applyFill="1" applyBorder="1" applyAlignment="1">
      <alignment horizontal="center" vertical="center" wrapText="1"/>
    </xf>
    <xf numFmtId="0" fontId="3" fillId="2" borderId="2" xfId="271" applyNumberFormat="1" applyFont="1" applyFill="1" applyBorder="1" applyAlignment="1">
      <alignment horizontal="center" vertical="center" wrapText="1"/>
    </xf>
    <xf numFmtId="0" fontId="4" fillId="2" borderId="3" xfId="271" applyFont="1" applyFill="1" applyBorder="1" applyAlignment="1">
      <alignment horizontal="center" vertical="center" wrapText="1"/>
    </xf>
    <xf numFmtId="0" fontId="5" fillId="2" borderId="3" xfId="271" applyFont="1" applyFill="1" applyBorder="1" applyAlignment="1">
      <alignment horizontal="center" vertical="center" wrapText="1"/>
    </xf>
    <xf numFmtId="0" fontId="5" fillId="2" borderId="3" xfId="271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205" applyFont="1" applyFill="1" applyBorder="1" applyAlignment="1">
      <alignment horizontal="center" vertical="center" wrapText="1"/>
    </xf>
    <xf numFmtId="0" fontId="10" fillId="0" borderId="4" xfId="205" applyFont="1" applyFill="1" applyBorder="1" applyAlignment="1">
      <alignment horizontal="center" vertical="center" wrapText="1"/>
    </xf>
    <xf numFmtId="0" fontId="10" fillId="0" borderId="4" xfId="120" applyFont="1" applyBorder="1" applyAlignment="1">
      <alignment horizontal="center" wrapText="1"/>
    </xf>
    <xf numFmtId="0" fontId="9" fillId="0" borderId="4" xfId="207" applyNumberFormat="1" applyFont="1" applyFill="1" applyBorder="1" applyAlignment="1">
      <alignment horizontal="center" vertical="center" wrapText="1"/>
    </xf>
    <xf numFmtId="0" fontId="11" fillId="0" borderId="4" xfId="207" applyFont="1" applyFill="1" applyBorder="1" applyAlignment="1">
      <alignment horizontal="center" vertical="center" wrapText="1"/>
    </xf>
    <xf numFmtId="0" fontId="12" fillId="0" borderId="4" xfId="207" applyFont="1" applyFill="1" applyBorder="1" applyAlignment="1">
      <alignment horizontal="center" vertical="center" wrapText="1"/>
    </xf>
    <xf numFmtId="0" fontId="9" fillId="0" borderId="4" xfId="202" applyFont="1" applyFill="1" applyBorder="1" applyAlignment="1">
      <alignment horizontal="center" vertical="center" wrapText="1"/>
    </xf>
    <xf numFmtId="0" fontId="10" fillId="0" borderId="4" xfId="202" applyFont="1" applyFill="1" applyBorder="1" applyAlignment="1">
      <alignment horizontal="center" vertical="center" wrapText="1"/>
    </xf>
    <xf numFmtId="0" fontId="11" fillId="0" borderId="4" xfId="204" applyFont="1" applyFill="1" applyBorder="1" applyAlignment="1">
      <alignment horizontal="center" vertical="center" wrapText="1"/>
    </xf>
    <xf numFmtId="0" fontId="12" fillId="0" borderId="4" xfId="204" applyFont="1" applyFill="1" applyBorder="1" applyAlignment="1">
      <alignment horizontal="center" vertical="center" wrapText="1"/>
    </xf>
    <xf numFmtId="0" fontId="13" fillId="0" borderId="4" xfId="202" applyFont="1" applyFill="1" applyBorder="1" applyAlignment="1">
      <alignment horizontal="center" vertical="center" wrapText="1"/>
    </xf>
    <xf numFmtId="0" fontId="9" fillId="0" borderId="4" xfId="204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14" fillId="0" borderId="4" xfId="215" applyNumberFormat="1" applyFont="1" applyBorder="1" applyAlignment="1">
      <alignment horizontal="center" vertical="center" wrapText="1"/>
    </xf>
    <xf numFmtId="49" fontId="14" fillId="0" borderId="4" xfId="98" applyNumberFormat="1" applyFont="1" applyBorder="1" applyAlignment="1">
      <alignment horizontal="center" vertical="center" wrapText="1"/>
    </xf>
    <xf numFmtId="0" fontId="9" fillId="0" borderId="4" xfId="216" applyFont="1" applyFill="1" applyBorder="1" applyAlignment="1">
      <alignment horizontal="center" vertical="center" wrapText="1"/>
    </xf>
    <xf numFmtId="0" fontId="15" fillId="0" borderId="4" xfId="216" applyFont="1" applyFill="1" applyBorder="1" applyAlignment="1">
      <alignment horizontal="center" vertical="center" wrapText="1"/>
    </xf>
    <xf numFmtId="0" fontId="9" fillId="0" borderId="4" xfId="99" applyFont="1" applyFill="1" applyBorder="1" applyAlignment="1">
      <alignment horizontal="center" vertical="center" wrapText="1"/>
    </xf>
    <xf numFmtId="0" fontId="16" fillId="0" borderId="4" xfId="99" applyFont="1" applyFill="1" applyBorder="1" applyAlignment="1">
      <alignment horizontal="center" vertical="center" wrapText="1"/>
    </xf>
    <xf numFmtId="0" fontId="7" fillId="0" borderId="4" xfId="133" applyFont="1" applyBorder="1" applyAlignment="1">
      <alignment horizontal="center" vertical="center" wrapText="1"/>
    </xf>
    <xf numFmtId="0" fontId="8" fillId="0" borderId="4" xfId="133" applyFont="1" applyBorder="1" applyAlignment="1">
      <alignment horizontal="center" vertical="center" wrapText="1"/>
    </xf>
    <xf numFmtId="0" fontId="9" fillId="0" borderId="4" xfId="153" applyFont="1" applyFill="1" applyBorder="1" applyAlignment="1">
      <alignment horizontal="center" vertical="center" wrapText="1"/>
    </xf>
    <xf numFmtId="0" fontId="15" fillId="0" borderId="4" xfId="153" applyFont="1" applyFill="1" applyBorder="1" applyAlignment="1">
      <alignment horizontal="center" vertical="center" wrapText="1"/>
    </xf>
    <xf numFmtId="0" fontId="9" fillId="0" borderId="4" xfId="157" applyFont="1" applyFill="1" applyBorder="1" applyAlignment="1">
      <alignment horizontal="center" vertical="center" wrapText="1"/>
    </xf>
    <xf numFmtId="0" fontId="16" fillId="0" borderId="4" xfId="157" applyFont="1" applyFill="1" applyBorder="1" applyAlignment="1">
      <alignment horizontal="center" vertical="center" wrapText="1"/>
    </xf>
    <xf numFmtId="0" fontId="7" fillId="0" borderId="4" xfId="104" applyFont="1" applyFill="1" applyBorder="1" applyAlignment="1">
      <alignment horizontal="center" vertical="center" wrapText="1"/>
    </xf>
    <xf numFmtId="0" fontId="7" fillId="0" borderId="4" xfId="217" applyFont="1" applyFill="1" applyBorder="1" applyAlignment="1">
      <alignment horizontal="center" vertical="center" wrapText="1"/>
    </xf>
    <xf numFmtId="0" fontId="17" fillId="0" borderId="4" xfId="228" applyFont="1" applyFill="1" applyBorder="1" applyAlignment="1">
      <alignment horizontal="center" vertical="center" wrapText="1"/>
    </xf>
    <xf numFmtId="0" fontId="8" fillId="0" borderId="4" xfId="228" applyFont="1" applyBorder="1" applyAlignment="1">
      <alignment horizontal="center" vertical="center" wrapText="1"/>
    </xf>
    <xf numFmtId="49" fontId="17" fillId="0" borderId="4" xfId="230" applyNumberFormat="1" applyFont="1" applyFill="1" applyBorder="1" applyAlignment="1">
      <alignment horizontal="center" vertical="center" wrapText="1"/>
    </xf>
    <xf numFmtId="0" fontId="18" fillId="0" borderId="4" xfId="138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8" fillId="0" borderId="4" xfId="234" applyFont="1" applyBorder="1" applyAlignment="1">
      <alignment horizontal="center" vertical="center" wrapText="1"/>
    </xf>
    <xf numFmtId="49" fontId="17" fillId="0" borderId="4" xfId="225" applyNumberFormat="1" applyFont="1" applyFill="1" applyBorder="1" applyAlignment="1">
      <alignment horizontal="center" vertical="center" wrapText="1"/>
    </xf>
    <xf numFmtId="0" fontId="8" fillId="0" borderId="4" xfId="241" applyFont="1" applyBorder="1" applyAlignment="1">
      <alignment horizontal="center" vertical="center" wrapText="1"/>
    </xf>
    <xf numFmtId="0" fontId="8" fillId="0" borderId="4" xfId="243" applyFont="1" applyBorder="1" applyAlignment="1">
      <alignment horizontal="center" vertical="center" wrapText="1"/>
    </xf>
    <xf numFmtId="0" fontId="8" fillId="0" borderId="4" xfId="249" applyFont="1" applyBorder="1" applyAlignment="1">
      <alignment horizontal="center" vertical="center" wrapText="1"/>
    </xf>
    <xf numFmtId="0" fontId="8" fillId="0" borderId="4" xfId="252" applyFont="1" applyBorder="1" applyAlignment="1">
      <alignment horizontal="center" vertical="center" wrapText="1"/>
    </xf>
    <xf numFmtId="0" fontId="7" fillId="0" borderId="4" xfId="229" applyFont="1" applyFill="1" applyBorder="1" applyAlignment="1">
      <alignment horizontal="center" vertical="center" wrapText="1"/>
    </xf>
    <xf numFmtId="0" fontId="8" fillId="0" borderId="4" xfId="229" applyFont="1" applyBorder="1" applyAlignment="1">
      <alignment horizontal="center" vertical="center" wrapText="1"/>
    </xf>
    <xf numFmtId="49" fontId="17" fillId="0" borderId="4" xfId="231" applyNumberFormat="1" applyFont="1" applyFill="1" applyBorder="1" applyAlignment="1">
      <alignment horizontal="center" vertical="center" wrapText="1"/>
    </xf>
    <xf numFmtId="49" fontId="14" fillId="0" borderId="4" xfId="242" applyNumberFormat="1" applyFont="1" applyBorder="1" applyAlignment="1">
      <alignment horizontal="center" vertical="center" wrapText="1"/>
    </xf>
    <xf numFmtId="49" fontId="14" fillId="0" borderId="4" xfId="245" applyNumberFormat="1" applyFont="1" applyBorder="1" applyAlignment="1">
      <alignment horizontal="center" vertical="center" wrapText="1"/>
    </xf>
    <xf numFmtId="49" fontId="21" fillId="0" borderId="4" xfId="245" applyNumberFormat="1" applyFont="1" applyBorder="1" applyAlignment="1">
      <alignment horizontal="center" wrapText="1"/>
    </xf>
    <xf numFmtId="0" fontId="14" fillId="0" borderId="4" xfId="155" applyFont="1" applyFill="1" applyBorder="1" applyAlignment="1">
      <alignment horizontal="center" vertical="center" wrapText="1"/>
    </xf>
    <xf numFmtId="0" fontId="14" fillId="0" borderId="4" xfId="155" applyFont="1" applyBorder="1" applyAlignment="1">
      <alignment horizontal="center" vertical="center" wrapText="1"/>
    </xf>
    <xf numFmtId="49" fontId="14" fillId="0" borderId="4" xfId="155" applyNumberFormat="1" applyFont="1" applyBorder="1" applyAlignment="1">
      <alignment horizontal="center" vertical="center" wrapText="1"/>
    </xf>
    <xf numFmtId="0" fontId="14" fillId="0" borderId="4" xfId="251" applyFont="1" applyBorder="1" applyAlignment="1">
      <alignment horizontal="center" vertical="center" wrapText="1"/>
    </xf>
    <xf numFmtId="49" fontId="14" fillId="0" borderId="4" xfId="251" applyNumberFormat="1" applyFont="1" applyBorder="1" applyAlignment="1">
      <alignment horizontal="center" vertical="center" wrapText="1"/>
    </xf>
    <xf numFmtId="0" fontId="7" fillId="0" borderId="4" xfId="259" applyFont="1" applyFill="1" applyBorder="1" applyAlignment="1">
      <alignment horizontal="center" vertical="center" wrapText="1"/>
    </xf>
    <xf numFmtId="0" fontId="18" fillId="0" borderId="4" xfId="259" applyFont="1" applyFill="1" applyBorder="1" applyAlignment="1">
      <alignment horizontal="center" vertical="center" wrapText="1"/>
    </xf>
    <xf numFmtId="0" fontId="22" fillId="0" borderId="4" xfId="259" applyFont="1" applyBorder="1" applyAlignment="1">
      <alignment horizontal="center" vertical="center" wrapText="1"/>
    </xf>
    <xf numFmtId="0" fontId="7" fillId="0" borderId="4" xfId="263" applyFont="1" applyFill="1" applyBorder="1" applyAlignment="1">
      <alignment horizontal="center" vertical="center" wrapText="1"/>
    </xf>
    <xf numFmtId="0" fontId="23" fillId="0" borderId="4" xfId="263" applyFont="1" applyFill="1" applyBorder="1" applyAlignment="1">
      <alignment horizontal="center" vertical="center" wrapText="1"/>
    </xf>
    <xf numFmtId="0" fontId="24" fillId="0" borderId="4" xfId="263" applyFont="1" applyFill="1" applyBorder="1" applyAlignment="1">
      <alignment horizontal="center" vertical="center" wrapText="1"/>
    </xf>
    <xf numFmtId="0" fontId="22" fillId="0" borderId="4" xfId="263" applyFont="1" applyBorder="1" applyAlignment="1">
      <alignment horizontal="center" vertical="center" wrapText="1"/>
    </xf>
    <xf numFmtId="0" fontId="9" fillId="0" borderId="4" xfId="152" applyFont="1" applyFill="1" applyBorder="1" applyAlignment="1">
      <alignment horizontal="center" vertical="center" wrapText="1"/>
    </xf>
    <xf numFmtId="0" fontId="12" fillId="0" borderId="4" xfId="47" applyFont="1" applyFill="1" applyBorder="1" applyAlignment="1">
      <alignment horizontal="center" vertical="center" wrapText="1"/>
    </xf>
    <xf numFmtId="0" fontId="10" fillId="0" borderId="4" xfId="47" applyFont="1" applyFill="1" applyBorder="1" applyAlignment="1">
      <alignment horizontal="center" vertical="center" wrapText="1"/>
    </xf>
    <xf numFmtId="0" fontId="7" fillId="0" borderId="4" xfId="260" applyFont="1" applyFill="1" applyBorder="1" applyAlignment="1">
      <alignment horizontal="center" vertical="center" wrapText="1"/>
    </xf>
    <xf numFmtId="0" fontId="7" fillId="0" borderId="4" xfId="264" applyFont="1" applyFill="1" applyBorder="1" applyAlignment="1">
      <alignment horizontal="center" vertical="center" wrapText="1"/>
    </xf>
    <xf numFmtId="0" fontId="23" fillId="0" borderId="4" xfId="264" applyFont="1" applyFill="1" applyBorder="1" applyAlignment="1">
      <alignment horizontal="center" vertical="center" wrapText="1"/>
    </xf>
    <xf numFmtId="0" fontId="25" fillId="0" borderId="4" xfId="123" applyFont="1" applyFill="1" applyBorder="1" applyAlignment="1">
      <alignment horizontal="center" vertical="center" wrapText="1"/>
    </xf>
    <xf numFmtId="0" fontId="25" fillId="0" borderId="4" xfId="124" applyFont="1" applyFill="1" applyBorder="1" applyAlignment="1">
      <alignment horizontal="center" vertical="center" wrapText="1"/>
    </xf>
    <xf numFmtId="0" fontId="9" fillId="0" borderId="4" xfId="180" applyFont="1" applyBorder="1" applyAlignment="1" applyProtection="1">
      <alignment horizontal="center" vertical="center" wrapText="1"/>
    </xf>
    <xf numFmtId="0" fontId="7" fillId="0" borderId="4" xfId="267" applyFont="1" applyFill="1" applyBorder="1" applyAlignment="1">
      <alignment horizontal="center" vertical="center" wrapText="1"/>
    </xf>
    <xf numFmtId="0" fontId="24" fillId="0" borderId="4" xfId="267" applyFont="1" applyFill="1" applyBorder="1" applyAlignment="1">
      <alignment horizontal="center" vertical="center" wrapText="1"/>
    </xf>
    <xf numFmtId="0" fontId="9" fillId="0" borderId="4" xfId="163" applyFont="1" applyBorder="1" applyAlignment="1" applyProtection="1">
      <alignment horizontal="center" vertical="center" wrapText="1"/>
    </xf>
    <xf numFmtId="0" fontId="9" fillId="0" borderId="4" xfId="182" applyFont="1" applyBorder="1" applyAlignment="1" applyProtection="1">
      <alignment horizontal="center" vertical="center" wrapText="1"/>
    </xf>
    <xf numFmtId="0" fontId="7" fillId="0" borderId="4" xfId="269" applyFont="1" applyFill="1" applyBorder="1" applyAlignment="1">
      <alignment horizontal="center" vertical="center" wrapText="1"/>
    </xf>
    <xf numFmtId="0" fontId="24" fillId="0" borderId="4" xfId="269" applyFont="1" applyFill="1" applyBorder="1" applyAlignment="1">
      <alignment horizontal="center" vertical="center" wrapText="1"/>
    </xf>
    <xf numFmtId="0" fontId="10" fillId="0" borderId="4" xfId="120" applyFont="1" applyFill="1" applyBorder="1" applyAlignment="1">
      <alignment horizontal="center" vertical="center" wrapText="1"/>
    </xf>
    <xf numFmtId="0" fontId="26" fillId="0" borderId="4" xfId="256" applyFont="1" applyBorder="1" applyAlignment="1">
      <alignment horizontal="center" vertical="center" wrapText="1"/>
    </xf>
    <xf numFmtId="0" fontId="26" fillId="0" borderId="4" xfId="258" applyFont="1" applyBorder="1" applyAlignment="1">
      <alignment horizontal="center" vertical="center" wrapText="1"/>
    </xf>
    <xf numFmtId="49" fontId="27" fillId="0" borderId="4" xfId="256" applyNumberFormat="1" applyFont="1" applyBorder="1" applyAlignment="1">
      <alignment horizontal="center" vertical="center" wrapText="1"/>
    </xf>
    <xf numFmtId="0" fontId="11" fillId="0" borderId="4" xfId="256" applyFont="1" applyBorder="1" applyAlignment="1">
      <alignment horizontal="center" vertical="center" wrapText="1"/>
    </xf>
    <xf numFmtId="0" fontId="28" fillId="0" borderId="4" xfId="256" applyFont="1" applyBorder="1" applyAlignment="1">
      <alignment horizontal="center" vertical="center" wrapText="1"/>
    </xf>
    <xf numFmtId="0" fontId="29" fillId="0" borderId="4" xfId="256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wrapText="1"/>
    </xf>
    <xf numFmtId="0" fontId="0" fillId="0" borderId="4" xfId="12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6" fillId="0" borderId="4" xfId="253" applyFont="1" applyBorder="1" applyAlignment="1">
      <alignment horizontal="center" vertical="center" wrapText="1"/>
    </xf>
    <xf numFmtId="0" fontId="13" fillId="0" borderId="4" xfId="178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4" xfId="47" applyFont="1" applyFill="1" applyBorder="1" applyAlignment="1">
      <alignment horizontal="center" vertical="center" wrapText="1"/>
    </xf>
    <xf numFmtId="0" fontId="7" fillId="0" borderId="4" xfId="226" applyFont="1" applyFill="1" applyBorder="1" applyAlignment="1">
      <alignment horizontal="center" vertical="center" wrapText="1"/>
    </xf>
    <xf numFmtId="49" fontId="18" fillId="0" borderId="4" xfId="232" applyNumberFormat="1" applyFont="1" applyBorder="1" applyAlignment="1">
      <alignment horizontal="center" vertical="center" wrapText="1"/>
    </xf>
    <xf numFmtId="0" fontId="8" fillId="0" borderId="4" xfId="227" applyFont="1" applyBorder="1" applyAlignment="1">
      <alignment horizontal="center" vertical="center" wrapText="1"/>
    </xf>
    <xf numFmtId="49" fontId="18" fillId="0" borderId="4" xfId="227" applyNumberFormat="1" applyFont="1" applyBorder="1" applyAlignment="1">
      <alignment horizontal="center" vertical="center" wrapText="1"/>
    </xf>
    <xf numFmtId="0" fontId="8" fillId="0" borderId="4" xfId="246" applyFont="1" applyBorder="1" applyAlignment="1">
      <alignment horizontal="center" vertical="center" wrapText="1"/>
    </xf>
    <xf numFmtId="0" fontId="8" fillId="0" borderId="4" xfId="240" applyFont="1" applyBorder="1" applyAlignment="1">
      <alignment horizontal="center" vertical="center" wrapText="1"/>
    </xf>
    <xf numFmtId="49" fontId="18" fillId="0" borderId="4" xfId="233" applyNumberFormat="1" applyFont="1" applyBorder="1" applyAlignment="1">
      <alignment horizontal="center" vertical="center" wrapText="1"/>
    </xf>
    <xf numFmtId="49" fontId="14" fillId="0" borderId="4" xfId="248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14" fillId="0" borderId="4" xfId="102" applyNumberFormat="1" applyFont="1" applyBorder="1" applyAlignment="1">
      <alignment horizontal="center" vertical="center" wrapText="1"/>
    </xf>
    <xf numFmtId="49" fontId="14" fillId="0" borderId="4" xfId="257" applyNumberFormat="1" applyFont="1" applyBorder="1" applyAlignment="1">
      <alignment horizontal="center" vertical="center" wrapText="1"/>
    </xf>
    <xf numFmtId="0" fontId="22" fillId="0" borderId="4" xfId="261" applyFont="1" applyBorder="1" applyAlignment="1">
      <alignment horizontal="center" vertical="center" wrapText="1"/>
    </xf>
    <xf numFmtId="0" fontId="23" fillId="0" borderId="4" xfId="265" applyFont="1" applyFill="1" applyBorder="1" applyAlignment="1">
      <alignment horizontal="center" vertical="center" wrapText="1"/>
    </xf>
    <xf numFmtId="0" fontId="7" fillId="0" borderId="4" xfId="265" applyFont="1" applyFill="1" applyBorder="1" applyAlignment="1">
      <alignment horizontal="center" vertical="center" wrapText="1"/>
    </xf>
    <xf numFmtId="0" fontId="32" fillId="0" borderId="4" xfId="253" applyFont="1" applyBorder="1" applyAlignment="1">
      <alignment horizontal="center" vertical="center" wrapText="1"/>
    </xf>
    <xf numFmtId="0" fontId="7" fillId="0" borderId="4" xfId="262" applyFont="1" applyFill="1" applyBorder="1" applyAlignment="1">
      <alignment horizontal="center" vertical="center" wrapText="1"/>
    </xf>
    <xf numFmtId="0" fontId="33" fillId="0" borderId="4" xfId="253" applyFont="1" applyBorder="1" applyAlignment="1">
      <alignment horizontal="center" vertical="center" wrapText="1"/>
    </xf>
  </cellXfs>
  <cellStyles count="290">
    <cellStyle name="常规" xfId="0" builtinId="0"/>
    <cellStyle name="货币[0]" xfId="1" builtinId="7"/>
    <cellStyle name="输出 3" xfId="2"/>
    <cellStyle name="20% - 强调文字颜色 3" xfId="3" builtinId="38"/>
    <cellStyle name="40% - 强调文字3" xfId="4"/>
    <cellStyle name="输入" xfId="5" builtinId="20"/>
    <cellStyle name="常规 44" xfId="6"/>
    <cellStyle name="常规 39" xfId="7"/>
    <cellStyle name="货币" xfId="8" builtinId="4"/>
    <cellStyle name="千位分隔[0]" xfId="9" builtinId="6"/>
    <cellStyle name="计算 2" xfId="10"/>
    <cellStyle name="常规 31 2" xfId="11"/>
    <cellStyle name="40% - 强调文字颜色 3" xfId="12" builtinId="39"/>
    <cellStyle name="差" xfId="13" builtinId="27"/>
    <cellStyle name="常规 7 3" xfId="14"/>
    <cellStyle name="千位分隔" xfId="15" builtinId="3"/>
    <cellStyle name="60% - 强调文字颜色 3" xfId="16" builtinId="40"/>
    <cellStyle name="常规 30 14" xfId="17"/>
    <cellStyle name="超链接" xfId="18" builtinId="8"/>
    <cellStyle name="百分比" xfId="19" builtinId="5"/>
    <cellStyle name="强调文字4" xfId="20"/>
    <cellStyle name="已访问的超链接" xfId="21" builtinId="9"/>
    <cellStyle name="常规 31 11" xfId="22"/>
    <cellStyle name="差 4" xfId="23"/>
    <cellStyle name="20% - 强调文字3" xfId="24"/>
    <cellStyle name="常规 6" xfId="25"/>
    <cellStyle name="注释" xfId="26" builtinId="10"/>
    <cellStyle name="60% - 强调文字颜色 2" xfId="27" builtinId="36"/>
    <cellStyle name="标题 4" xfId="28" builtinId="19"/>
    <cellStyle name="常规 6 5" xfId="29"/>
    <cellStyle name="警告文本" xfId="30" builtinId="11"/>
    <cellStyle name="常规 5 2" xfId="31"/>
    <cellStyle name="标题" xfId="32" builtinId="15"/>
    <cellStyle name="解释性文本" xfId="33" builtinId="53"/>
    <cellStyle name="常规 31 13" xfId="34"/>
    <cellStyle name="标题 1" xfId="35" builtinId="16"/>
    <cellStyle name="20% - 强调文字5" xfId="36"/>
    <cellStyle name="常规 31 14" xfId="37"/>
    <cellStyle name="标题 2" xfId="38" builtinId="17"/>
    <cellStyle name="20% - 强调文字6" xfId="39"/>
    <cellStyle name="60% - 强调文字颜色 1" xfId="40" builtinId="32"/>
    <cellStyle name="常规 31 15" xfId="41"/>
    <cellStyle name="标题 3" xfId="42" builtinId="18"/>
    <cellStyle name="60% - 强调文字颜色 4" xfId="43" builtinId="44"/>
    <cellStyle name="常规 85" xfId="44"/>
    <cellStyle name="输出" xfId="45" builtinId="21"/>
    <cellStyle name="常规 31" xfId="46"/>
    <cellStyle name="常规 26" xfId="47"/>
    <cellStyle name="计算" xfId="48" builtinId="22"/>
    <cellStyle name="检查单元格" xfId="49" builtinId="23"/>
    <cellStyle name="20% - 强调文字颜色 6" xfId="50" builtinId="50"/>
    <cellStyle name="40% - 强调文字6" xfId="51"/>
    <cellStyle name="强调文字颜色 2" xfId="52" builtinId="33"/>
    <cellStyle name="链接单元格" xfId="53" builtinId="24"/>
    <cellStyle name="汇总" xfId="54" builtinId="25"/>
    <cellStyle name="好" xfId="55" builtinId="26"/>
    <cellStyle name="60% - 强调文字4" xfId="56"/>
    <cellStyle name="适中" xfId="57" builtinId="28"/>
    <cellStyle name="20% - 强调文字颜色 5" xfId="58" builtinId="46"/>
    <cellStyle name="40% - 强调文字5" xfId="59"/>
    <cellStyle name="强调文字颜色 1" xfId="60" builtinId="29"/>
    <cellStyle name="20% - 强调文字颜色 1" xfId="61" builtinId="30"/>
    <cellStyle name="40% - 强调文字1" xfId="62"/>
    <cellStyle name="40% - 强调文字颜色 1" xfId="63" builtinId="31"/>
    <cellStyle name="输出 2" xfId="64"/>
    <cellStyle name="20% - 强调文字颜色 2" xfId="65" builtinId="34"/>
    <cellStyle name="40% - 强调文字2" xfId="66"/>
    <cellStyle name="40% - 强调文字颜色 2" xfId="67" builtinId="35"/>
    <cellStyle name="强调文字颜色 3" xfId="68" builtinId="37"/>
    <cellStyle name="强调文字颜色 4" xfId="69" builtinId="41"/>
    <cellStyle name="输出 4" xfId="70"/>
    <cellStyle name="20% - 强调文字颜色 4" xfId="71" builtinId="42"/>
    <cellStyle name="40% - 强调文字4" xfId="72"/>
    <cellStyle name="计算 3" xfId="73"/>
    <cellStyle name="常规 31 3" xfId="74"/>
    <cellStyle name="40% - 强调文字颜色 4" xfId="75" builtinId="43"/>
    <cellStyle name="强调文字颜色 5" xfId="76" builtinId="45"/>
    <cellStyle name="计算 4" xfId="77"/>
    <cellStyle name="常规 31 4" xfId="78"/>
    <cellStyle name="40% - 强调文字颜色 5" xfId="79" builtinId="47"/>
    <cellStyle name="60% - 强调文字颜色 5" xfId="80" builtinId="48"/>
    <cellStyle name="强调文字颜色 6" xfId="81" builtinId="49"/>
    <cellStyle name="适中 2" xfId="82"/>
    <cellStyle name="常规 31 5" xfId="83"/>
    <cellStyle name="40% - 强调文字颜色 6" xfId="84" builtinId="51"/>
    <cellStyle name="60% - 强调文字颜色 6" xfId="85" builtinId="52"/>
    <cellStyle name="差 2" xfId="86"/>
    <cellStyle name="20% - 强调文字1" xfId="87"/>
    <cellStyle name="常规 31 10" xfId="88"/>
    <cellStyle name="差 3" xfId="89"/>
    <cellStyle name="20% - 强调文字2" xfId="90"/>
    <cellStyle name="常规 31 12" xfId="91"/>
    <cellStyle name="20% - 强调文字4" xfId="92"/>
    <cellStyle name="60% - 强调文字1" xfId="93"/>
    <cellStyle name="60% - 强调文字2" xfId="94"/>
    <cellStyle name="60% - 强调文字3" xfId="95"/>
    <cellStyle name="60% - 强调文字5" xfId="96"/>
    <cellStyle name="60% - 强调文字6" xfId="97"/>
    <cellStyle name="常规 51" xfId="98"/>
    <cellStyle name="常规 46" xfId="99"/>
    <cellStyle name="标题 1 2" xfId="100"/>
    <cellStyle name="常规 52" xfId="101"/>
    <cellStyle name="常规 47" xfId="102"/>
    <cellStyle name="标题 1 3" xfId="103"/>
    <cellStyle name="常规 53" xfId="104"/>
    <cellStyle name="常规 48" xfId="105"/>
    <cellStyle name="标题 1 4" xfId="106"/>
    <cellStyle name="标题 2 2" xfId="107"/>
    <cellStyle name="标题 2 3" xfId="108"/>
    <cellStyle name="标题 2 4" xfId="109"/>
    <cellStyle name="标题 3 2" xfId="110"/>
    <cellStyle name="标题 3 3" xfId="111"/>
    <cellStyle name="标题 3 4" xfId="112"/>
    <cellStyle name="标题 4 2" xfId="113"/>
    <cellStyle name="标题 4 3" xfId="114"/>
    <cellStyle name="检查单元格 2" xfId="115"/>
    <cellStyle name="标题 4 4" xfId="116"/>
    <cellStyle name="标题 5" xfId="117"/>
    <cellStyle name="标题 6" xfId="118"/>
    <cellStyle name="标题 7" xfId="119"/>
    <cellStyle name="常规 10" xfId="120"/>
    <cellStyle name="常规 11" xfId="121"/>
    <cellStyle name="常规 12" xfId="122"/>
    <cellStyle name="常规 13" xfId="123"/>
    <cellStyle name="常规 14" xfId="124"/>
    <cellStyle name="常规 20" xfId="125"/>
    <cellStyle name="常规 15" xfId="126"/>
    <cellStyle name="常规 21" xfId="127"/>
    <cellStyle name="常规 16" xfId="128"/>
    <cellStyle name="常规 22" xfId="129"/>
    <cellStyle name="常规 17" xfId="130"/>
    <cellStyle name="常规 23" xfId="131"/>
    <cellStyle name="常规 18" xfId="132"/>
    <cellStyle name="常规 24" xfId="133"/>
    <cellStyle name="常规 19" xfId="134"/>
    <cellStyle name="常规 2" xfId="135"/>
    <cellStyle name="常规 2 10" xfId="136"/>
    <cellStyle name="常规 2 11" xfId="137"/>
    <cellStyle name="常规_Sheet1" xfId="138"/>
    <cellStyle name="常规 2 12" xfId="139"/>
    <cellStyle name="常规 2 13" xfId="140"/>
    <cellStyle name="常规 2 2" xfId="141"/>
    <cellStyle name="常规 2 3" xfId="142"/>
    <cellStyle name="常规 2 4" xfId="143"/>
    <cellStyle name="常规 2 5" xfId="144"/>
    <cellStyle name="常规 2 6" xfId="145"/>
    <cellStyle name="常规 2 7" xfId="146"/>
    <cellStyle name="输入 2" xfId="147"/>
    <cellStyle name="常规 2 8" xfId="148"/>
    <cellStyle name="输入 3" xfId="149"/>
    <cellStyle name="常规 2 9" xfId="150"/>
    <cellStyle name="常规 30" xfId="151"/>
    <cellStyle name="常规 25" xfId="152"/>
    <cellStyle name="常规 32" xfId="153"/>
    <cellStyle name="常规 27" xfId="154"/>
    <cellStyle name="常规 33" xfId="155"/>
    <cellStyle name="常规 28" xfId="156"/>
    <cellStyle name="常规 34" xfId="157"/>
    <cellStyle name="常规 29" xfId="158"/>
    <cellStyle name="常规 29 10" xfId="159"/>
    <cellStyle name="常规 3 2" xfId="160"/>
    <cellStyle name="常规 29 11" xfId="161"/>
    <cellStyle name="常规 3 3" xfId="162"/>
    <cellStyle name="常规 29 12" xfId="163"/>
    <cellStyle name="常规 3 4" xfId="164"/>
    <cellStyle name="常规 29 13" xfId="165"/>
    <cellStyle name="常规 3 5" xfId="166"/>
    <cellStyle name="常规 29 14" xfId="167"/>
    <cellStyle name="常规 3 6" xfId="168"/>
    <cellStyle name="常规 29 15" xfId="169"/>
    <cellStyle name="常规 29 2" xfId="170"/>
    <cellStyle name="常规 29 3" xfId="171"/>
    <cellStyle name="常规 29 4" xfId="172"/>
    <cellStyle name="常规 29 5" xfId="173"/>
    <cellStyle name="常规 29 6" xfId="174"/>
    <cellStyle name="常规 29 7" xfId="175"/>
    <cellStyle name="常规 29 8" xfId="176"/>
    <cellStyle name="常规 29 9" xfId="177"/>
    <cellStyle name="常规 3" xfId="178"/>
    <cellStyle name="常规 3 7" xfId="179"/>
    <cellStyle name="常规 30 10" xfId="180"/>
    <cellStyle name="常规 30 11" xfId="181"/>
    <cellStyle name="常规 30 12" xfId="182"/>
    <cellStyle name="常规 30 13" xfId="183"/>
    <cellStyle name="常规 30 15" xfId="184"/>
    <cellStyle name="检查单元格 4" xfId="185"/>
    <cellStyle name="常规 30 2" xfId="186"/>
    <cellStyle name="常规 30 3" xfId="187"/>
    <cellStyle name="常规 30 4" xfId="188"/>
    <cellStyle name="常规 30 5" xfId="189"/>
    <cellStyle name="常规 30 6" xfId="190"/>
    <cellStyle name="常规 30 7" xfId="191"/>
    <cellStyle name="常规 30 8" xfId="192"/>
    <cellStyle name="常规 30 9" xfId="193"/>
    <cellStyle name="适中 3" xfId="194"/>
    <cellStyle name="常规 31 6" xfId="195"/>
    <cellStyle name="适中 4" xfId="196"/>
    <cellStyle name="常规 31 7" xfId="197"/>
    <cellStyle name="常规 31 8" xfId="198"/>
    <cellStyle name="常规 31 9" xfId="199"/>
    <cellStyle name="常规 40" xfId="200"/>
    <cellStyle name="常规 35" xfId="201"/>
    <cellStyle name="常规 41" xfId="202"/>
    <cellStyle name="常规 36" xfId="203"/>
    <cellStyle name="常规 42" xfId="204"/>
    <cellStyle name="常规 37" xfId="205"/>
    <cellStyle name="常规 43" xfId="206"/>
    <cellStyle name="常规 38" xfId="207"/>
    <cellStyle name="常规 4" xfId="208"/>
    <cellStyle name="常规 4 2" xfId="209"/>
    <cellStyle name="常规 4 3" xfId="210"/>
    <cellStyle name="常规 4 4" xfId="211"/>
    <cellStyle name="常规 4 5" xfId="212"/>
    <cellStyle name="常规 4 6" xfId="213"/>
    <cellStyle name="常规 4 7" xfId="214"/>
    <cellStyle name="常规 50" xfId="215"/>
    <cellStyle name="常规 45" xfId="216"/>
    <cellStyle name="常规 54" xfId="217"/>
    <cellStyle name="常规 49" xfId="218"/>
    <cellStyle name="常规 5" xfId="219"/>
    <cellStyle name="常规 5 3" xfId="220"/>
    <cellStyle name="常规 5 4" xfId="221"/>
    <cellStyle name="常规 5 5" xfId="222"/>
    <cellStyle name="常规 5 6" xfId="223"/>
    <cellStyle name="常规 5 7" xfId="224"/>
    <cellStyle name="常规 60" xfId="225"/>
    <cellStyle name="常规 55" xfId="226"/>
    <cellStyle name="常规 61" xfId="227"/>
    <cellStyle name="常规 56" xfId="228"/>
    <cellStyle name="常规 62" xfId="229"/>
    <cellStyle name="常规 57" xfId="230"/>
    <cellStyle name="常规 63" xfId="231"/>
    <cellStyle name="常规 58" xfId="232"/>
    <cellStyle name="常规 64" xfId="233"/>
    <cellStyle name="常规 59" xfId="234"/>
    <cellStyle name="常规 6 2" xfId="235"/>
    <cellStyle name="常规 6 3" xfId="236"/>
    <cellStyle name="常规 6 4" xfId="237"/>
    <cellStyle name="常规 6 6" xfId="238"/>
    <cellStyle name="常规 6 7" xfId="239"/>
    <cellStyle name="常规 70" xfId="240"/>
    <cellStyle name="常规 65" xfId="241"/>
    <cellStyle name="常规 71" xfId="242"/>
    <cellStyle name="常规 66" xfId="243"/>
    <cellStyle name="警告文本 2" xfId="244"/>
    <cellStyle name="常规 72" xfId="245"/>
    <cellStyle name="常规 67" xfId="246"/>
    <cellStyle name="警告文本 3" xfId="247"/>
    <cellStyle name="常规 73" xfId="248"/>
    <cellStyle name="常规 68" xfId="249"/>
    <cellStyle name="警告文本 4" xfId="250"/>
    <cellStyle name="常规 74" xfId="251"/>
    <cellStyle name="常规 69" xfId="252"/>
    <cellStyle name="常规 7" xfId="253"/>
    <cellStyle name="常规 7 2" xfId="254"/>
    <cellStyle name="常规 7 4" xfId="255"/>
    <cellStyle name="常规 80" xfId="256"/>
    <cellStyle name="常规 75" xfId="257"/>
    <cellStyle name="常规 81" xfId="258"/>
    <cellStyle name="常规 76" xfId="259"/>
    <cellStyle name="常规 82" xfId="260"/>
    <cellStyle name="常规 77" xfId="261"/>
    <cellStyle name="常规 83" xfId="262"/>
    <cellStyle name="常规 78" xfId="263"/>
    <cellStyle name="常规 84" xfId="264"/>
    <cellStyle name="常规 79" xfId="265"/>
    <cellStyle name="常规 8" xfId="266"/>
    <cellStyle name="常规 86" xfId="267"/>
    <cellStyle name="常规 87" xfId="268"/>
    <cellStyle name="常规 88" xfId="269"/>
    <cellStyle name="常规 9" xfId="270"/>
    <cellStyle name="常规_莲湖区12批60户联审" xfId="271"/>
    <cellStyle name="好 2" xfId="272"/>
    <cellStyle name="好 3" xfId="273"/>
    <cellStyle name="好 4" xfId="274"/>
    <cellStyle name="汇总 2" xfId="275"/>
    <cellStyle name="汇总 3" xfId="276"/>
    <cellStyle name="汇总 4" xfId="277"/>
    <cellStyle name="检查单元格 3" xfId="278"/>
    <cellStyle name="解释性文本 2" xfId="279"/>
    <cellStyle name="解释性文本 3" xfId="280"/>
    <cellStyle name="解释性文本 4" xfId="281"/>
    <cellStyle name="链接的单元格" xfId="282"/>
    <cellStyle name="批注" xfId="283"/>
    <cellStyle name="强调文字1" xfId="284"/>
    <cellStyle name="强调文字2" xfId="285"/>
    <cellStyle name="强调文字3" xfId="286"/>
    <cellStyle name="强调文字5" xfId="287"/>
    <cellStyle name="强调文字6" xfId="288"/>
    <cellStyle name="输入 4" xfId="2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F14" sqref="F14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625" style="2"/>
    <col min="10" max="10" width="9" style="2"/>
    <col min="11" max="11" width="9" style="4"/>
    <col min="12" max="16384" width="9" style="2"/>
  </cols>
  <sheetData>
    <row r="1" ht="31.5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.5" spans="1:10">
      <c r="A2" s="7" t="s">
        <v>1</v>
      </c>
      <c r="B2" s="8"/>
      <c r="C2" s="8"/>
      <c r="D2" s="8"/>
      <c r="E2" s="8"/>
      <c r="F2" s="9"/>
      <c r="G2" s="8"/>
      <c r="H2" s="8"/>
      <c r="I2" s="8"/>
      <c r="J2" s="8"/>
    </row>
    <row r="3" ht="27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93" t="s">
        <v>11</v>
      </c>
      <c r="K3" s="94" t="s">
        <v>12</v>
      </c>
    </row>
    <row r="4" spans="1:11">
      <c r="A4" s="12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7" t="s">
        <v>17</v>
      </c>
      <c r="G4" s="18" t="s">
        <v>18</v>
      </c>
      <c r="H4" s="19" t="s">
        <v>19</v>
      </c>
      <c r="I4" s="95">
        <f>41000/12</f>
        <v>3416.66666666667</v>
      </c>
      <c r="J4" s="16" t="s">
        <v>20</v>
      </c>
      <c r="K4" s="96" t="s">
        <v>21</v>
      </c>
    </row>
    <row r="5" spans="1:11">
      <c r="A5" s="12"/>
      <c r="B5" s="13" t="s">
        <v>22</v>
      </c>
      <c r="C5" s="14" t="s">
        <v>23</v>
      </c>
      <c r="D5" s="15" t="s">
        <v>24</v>
      </c>
      <c r="E5" s="16" t="s">
        <v>25</v>
      </c>
      <c r="F5" s="17" t="s">
        <v>26</v>
      </c>
      <c r="G5" s="18"/>
      <c r="H5" s="19" t="s">
        <v>27</v>
      </c>
      <c r="I5" s="95"/>
      <c r="J5" s="16" t="s">
        <v>20</v>
      </c>
      <c r="K5" s="97"/>
    </row>
    <row r="6" spans="1:11">
      <c r="A6" s="12">
        <v>2</v>
      </c>
      <c r="B6" s="13" t="s">
        <v>13</v>
      </c>
      <c r="C6" s="20" t="s">
        <v>28</v>
      </c>
      <c r="D6" s="21" t="s">
        <v>24</v>
      </c>
      <c r="E6" s="13" t="s">
        <v>16</v>
      </c>
      <c r="F6" s="17" t="s">
        <v>29</v>
      </c>
      <c r="G6" s="22" t="s">
        <v>30</v>
      </c>
      <c r="H6" s="23" t="s">
        <v>31</v>
      </c>
      <c r="I6" s="12"/>
      <c r="J6" s="98" t="s">
        <v>20</v>
      </c>
      <c r="K6" s="96" t="s">
        <v>21</v>
      </c>
    </row>
    <row r="7" spans="1:11">
      <c r="A7" s="12"/>
      <c r="B7" s="13" t="s">
        <v>22</v>
      </c>
      <c r="C7" s="20" t="s">
        <v>32</v>
      </c>
      <c r="D7" s="21" t="s">
        <v>15</v>
      </c>
      <c r="E7" s="13" t="s">
        <v>25</v>
      </c>
      <c r="F7" s="17" t="s">
        <v>33</v>
      </c>
      <c r="G7" s="22" t="s">
        <v>34</v>
      </c>
      <c r="H7" s="23" t="s">
        <v>31</v>
      </c>
      <c r="I7" s="12">
        <f>40000/12</f>
        <v>3333.33333333333</v>
      </c>
      <c r="J7" s="98" t="s">
        <v>20</v>
      </c>
      <c r="K7" s="97"/>
    </row>
    <row r="8" spans="1:11">
      <c r="A8" s="12"/>
      <c r="B8" s="13" t="s">
        <v>35</v>
      </c>
      <c r="C8" s="24" t="s">
        <v>36</v>
      </c>
      <c r="D8" s="21" t="s">
        <v>15</v>
      </c>
      <c r="E8" s="13" t="s">
        <v>37</v>
      </c>
      <c r="F8" s="17" t="s">
        <v>38</v>
      </c>
      <c r="G8" s="25"/>
      <c r="H8" s="23" t="s">
        <v>31</v>
      </c>
      <c r="I8" s="12"/>
      <c r="J8" s="98" t="s">
        <v>39</v>
      </c>
      <c r="K8" s="97"/>
    </row>
    <row r="9" spans="1:11">
      <c r="A9" s="26">
        <v>3</v>
      </c>
      <c r="B9" s="26" t="s">
        <v>13</v>
      </c>
      <c r="C9" s="27" t="s">
        <v>40</v>
      </c>
      <c r="D9" s="27" t="s">
        <v>24</v>
      </c>
      <c r="E9" s="26" t="s">
        <v>41</v>
      </c>
      <c r="F9" s="17" t="s">
        <v>42</v>
      </c>
      <c r="G9" s="28" t="s">
        <v>30</v>
      </c>
      <c r="H9" s="28" t="s">
        <v>43</v>
      </c>
      <c r="I9" s="26"/>
      <c r="J9" s="98" t="s">
        <v>20</v>
      </c>
      <c r="K9" s="96" t="s">
        <v>44</v>
      </c>
    </row>
    <row r="10" spans="1:11">
      <c r="A10" s="26"/>
      <c r="B10" s="13" t="s">
        <v>22</v>
      </c>
      <c r="C10" s="27" t="s">
        <v>45</v>
      </c>
      <c r="D10" s="27" t="s">
        <v>15</v>
      </c>
      <c r="E10" s="26" t="s">
        <v>25</v>
      </c>
      <c r="F10" s="17" t="s">
        <v>46</v>
      </c>
      <c r="G10" s="28" t="s">
        <v>47</v>
      </c>
      <c r="H10" s="28" t="s">
        <v>43</v>
      </c>
      <c r="I10" s="26">
        <f>79839.96/12</f>
        <v>6653.33</v>
      </c>
      <c r="J10" s="98" t="s">
        <v>20</v>
      </c>
      <c r="K10" s="97"/>
    </row>
    <row r="11" spans="1:11">
      <c r="A11" s="26"/>
      <c r="B11" s="13" t="s">
        <v>35</v>
      </c>
      <c r="C11" s="27" t="s">
        <v>48</v>
      </c>
      <c r="D11" s="27" t="s">
        <v>15</v>
      </c>
      <c r="E11" s="26" t="s">
        <v>37</v>
      </c>
      <c r="F11" s="17" t="s">
        <v>49</v>
      </c>
      <c r="G11" s="28" t="s">
        <v>30</v>
      </c>
      <c r="H11" s="28" t="s">
        <v>43</v>
      </c>
      <c r="I11" s="26"/>
      <c r="J11" s="98" t="s">
        <v>39</v>
      </c>
      <c r="K11" s="97"/>
    </row>
    <row r="12" s="1" customFormat="1" spans="1:11">
      <c r="A12" s="26">
        <v>4</v>
      </c>
      <c r="B12" s="26" t="s">
        <v>13</v>
      </c>
      <c r="C12" s="29" t="s">
        <v>50</v>
      </c>
      <c r="D12" s="30" t="s">
        <v>15</v>
      </c>
      <c r="E12" s="26" t="s">
        <v>16</v>
      </c>
      <c r="F12" s="17" t="s">
        <v>51</v>
      </c>
      <c r="G12" s="31" t="s">
        <v>52</v>
      </c>
      <c r="H12" s="32" t="s">
        <v>53</v>
      </c>
      <c r="I12" s="26">
        <f>24000/12</f>
        <v>2000</v>
      </c>
      <c r="J12" s="99" t="s">
        <v>20</v>
      </c>
      <c r="K12" s="100" t="s">
        <v>21</v>
      </c>
    </row>
    <row r="13" s="1" customFormat="1" spans="1:11">
      <c r="A13" s="26"/>
      <c r="B13" s="13" t="s">
        <v>22</v>
      </c>
      <c r="C13" s="29" t="s">
        <v>54</v>
      </c>
      <c r="D13" s="30" t="s">
        <v>24</v>
      </c>
      <c r="E13" s="26" t="s">
        <v>25</v>
      </c>
      <c r="F13" s="17" t="s">
        <v>55</v>
      </c>
      <c r="G13" s="31" t="s">
        <v>30</v>
      </c>
      <c r="H13" s="32" t="s">
        <v>53</v>
      </c>
      <c r="I13" s="26">
        <f>20400/12</f>
        <v>1700</v>
      </c>
      <c r="J13" s="99" t="s">
        <v>20</v>
      </c>
      <c r="K13" s="101"/>
    </row>
    <row r="14" s="1" customFormat="1" ht="22.5" customHeight="1" spans="1:11">
      <c r="A14" s="33">
        <v>5</v>
      </c>
      <c r="B14" s="34" t="s">
        <v>13</v>
      </c>
      <c r="C14" s="35" t="s">
        <v>56</v>
      </c>
      <c r="D14" s="36" t="s">
        <v>24</v>
      </c>
      <c r="E14" s="34" t="s">
        <v>16</v>
      </c>
      <c r="F14" s="17" t="s">
        <v>57</v>
      </c>
      <c r="G14" s="37" t="s">
        <v>30</v>
      </c>
      <c r="H14" s="38" t="s">
        <v>53</v>
      </c>
      <c r="I14" s="102">
        <f>23760/12</f>
        <v>1980</v>
      </c>
      <c r="J14" s="98" t="s">
        <v>58</v>
      </c>
      <c r="K14" s="100" t="s">
        <v>21</v>
      </c>
    </row>
    <row r="15" s="1" customFormat="1" spans="1:11">
      <c r="A15" s="26">
        <v>6</v>
      </c>
      <c r="B15" s="26" t="s">
        <v>13</v>
      </c>
      <c r="C15" s="39" t="s">
        <v>59</v>
      </c>
      <c r="D15" s="39" t="s">
        <v>15</v>
      </c>
      <c r="E15" s="26" t="s">
        <v>16</v>
      </c>
      <c r="F15" s="17" t="s">
        <v>60</v>
      </c>
      <c r="G15" s="40" t="s">
        <v>61</v>
      </c>
      <c r="H15" s="40" t="s">
        <v>62</v>
      </c>
      <c r="I15" s="26">
        <f>42000/12</f>
        <v>3500</v>
      </c>
      <c r="J15" s="103" t="s">
        <v>58</v>
      </c>
      <c r="K15" s="100" t="s">
        <v>63</v>
      </c>
    </row>
    <row r="16" s="1" customFormat="1" spans="1:11">
      <c r="A16" s="26">
        <v>7</v>
      </c>
      <c r="B16" s="26" t="s">
        <v>13</v>
      </c>
      <c r="C16" s="41" t="s">
        <v>64</v>
      </c>
      <c r="D16" s="42" t="s">
        <v>24</v>
      </c>
      <c r="E16" s="26" t="s">
        <v>16</v>
      </c>
      <c r="F16" s="17" t="s">
        <v>65</v>
      </c>
      <c r="G16" s="43" t="s">
        <v>66</v>
      </c>
      <c r="H16" s="44" t="s">
        <v>67</v>
      </c>
      <c r="I16" s="26">
        <f>20400/12</f>
        <v>1700</v>
      </c>
      <c r="J16" s="104" t="s">
        <v>20</v>
      </c>
      <c r="K16" s="100" t="s">
        <v>63</v>
      </c>
    </row>
    <row r="17" s="1" customFormat="1" spans="1:11">
      <c r="A17" s="26"/>
      <c r="B17" s="13" t="s">
        <v>22</v>
      </c>
      <c r="C17" s="41" t="s">
        <v>68</v>
      </c>
      <c r="D17" s="42" t="s">
        <v>15</v>
      </c>
      <c r="E17" s="26" t="s">
        <v>25</v>
      </c>
      <c r="F17" s="17" t="s">
        <v>69</v>
      </c>
      <c r="G17" s="43" t="s">
        <v>70</v>
      </c>
      <c r="H17" s="44" t="s">
        <v>71</v>
      </c>
      <c r="I17" s="26">
        <f>36000/12</f>
        <v>3000</v>
      </c>
      <c r="J17" s="104" t="s">
        <v>20</v>
      </c>
      <c r="K17" s="101"/>
    </row>
    <row r="18" spans="1:11">
      <c r="A18" s="12">
        <v>8</v>
      </c>
      <c r="B18" s="13" t="s">
        <v>13</v>
      </c>
      <c r="C18" s="45" t="s">
        <v>72</v>
      </c>
      <c r="D18" s="45" t="s">
        <v>24</v>
      </c>
      <c r="E18" s="26" t="s">
        <v>16</v>
      </c>
      <c r="F18" s="17" t="s">
        <v>73</v>
      </c>
      <c r="G18" s="46" t="s">
        <v>74</v>
      </c>
      <c r="H18" s="46" t="s">
        <v>75</v>
      </c>
      <c r="I18" s="12">
        <f>36000/12</f>
        <v>3000</v>
      </c>
      <c r="J18" s="46" t="s">
        <v>20</v>
      </c>
      <c r="K18" s="96" t="s">
        <v>76</v>
      </c>
    </row>
    <row r="19" spans="1:11">
      <c r="A19" s="12"/>
      <c r="B19" s="13" t="s">
        <v>22</v>
      </c>
      <c r="C19" s="45" t="s">
        <v>77</v>
      </c>
      <c r="D19" s="45" t="s">
        <v>15</v>
      </c>
      <c r="E19" s="26" t="s">
        <v>25</v>
      </c>
      <c r="F19" s="17" t="s">
        <v>78</v>
      </c>
      <c r="G19" s="46" t="s">
        <v>79</v>
      </c>
      <c r="H19" s="46" t="s">
        <v>80</v>
      </c>
      <c r="I19" s="12">
        <f>43858.8/12</f>
        <v>3654.9</v>
      </c>
      <c r="J19" s="46" t="s">
        <v>20</v>
      </c>
      <c r="K19" s="97"/>
    </row>
    <row r="20" spans="1:11">
      <c r="A20" s="12"/>
      <c r="B20" s="13" t="s">
        <v>35</v>
      </c>
      <c r="C20" s="45" t="s">
        <v>81</v>
      </c>
      <c r="D20" s="45" t="s">
        <v>15</v>
      </c>
      <c r="E20" s="26" t="s">
        <v>37</v>
      </c>
      <c r="F20" s="17" t="s">
        <v>82</v>
      </c>
      <c r="G20" s="46" t="s">
        <v>83</v>
      </c>
      <c r="H20" s="46" t="s">
        <v>80</v>
      </c>
      <c r="I20" s="12"/>
      <c r="J20" s="98" t="s">
        <v>39</v>
      </c>
      <c r="K20" s="97"/>
    </row>
    <row r="21" spans="1:11">
      <c r="A21" s="12">
        <v>9</v>
      </c>
      <c r="B21" s="13" t="s">
        <v>13</v>
      </c>
      <c r="C21" s="13" t="s">
        <v>84</v>
      </c>
      <c r="D21" s="13" t="s">
        <v>15</v>
      </c>
      <c r="E21" s="26" t="s">
        <v>16</v>
      </c>
      <c r="F21" s="17" t="s">
        <v>85</v>
      </c>
      <c r="G21" s="13" t="s">
        <v>86</v>
      </c>
      <c r="H21" s="13" t="s">
        <v>87</v>
      </c>
      <c r="I21" s="12">
        <f>48000/12</f>
        <v>4000</v>
      </c>
      <c r="J21" s="46" t="s">
        <v>20</v>
      </c>
      <c r="K21" s="96" t="s">
        <v>88</v>
      </c>
    </row>
    <row r="22" spans="1:11">
      <c r="A22" s="12"/>
      <c r="B22" s="13" t="s">
        <v>22</v>
      </c>
      <c r="C22" s="13" t="s">
        <v>89</v>
      </c>
      <c r="D22" s="13" t="s">
        <v>24</v>
      </c>
      <c r="E22" s="26" t="s">
        <v>25</v>
      </c>
      <c r="F22" s="17" t="s">
        <v>90</v>
      </c>
      <c r="G22" s="12"/>
      <c r="H22" s="13" t="s">
        <v>87</v>
      </c>
      <c r="I22" s="12"/>
      <c r="J22" s="46" t="s">
        <v>20</v>
      </c>
      <c r="K22" s="97"/>
    </row>
    <row r="23" spans="1:11">
      <c r="A23" s="12"/>
      <c r="B23" s="13" t="s">
        <v>35</v>
      </c>
      <c r="C23" s="13" t="s">
        <v>91</v>
      </c>
      <c r="D23" s="13" t="s">
        <v>15</v>
      </c>
      <c r="E23" s="26" t="s">
        <v>37</v>
      </c>
      <c r="F23" s="17" t="s">
        <v>92</v>
      </c>
      <c r="G23" s="12"/>
      <c r="H23" s="13" t="s">
        <v>87</v>
      </c>
      <c r="I23" s="12"/>
      <c r="J23" s="98" t="s">
        <v>39</v>
      </c>
      <c r="K23" s="97"/>
    </row>
    <row r="24" spans="1:11">
      <c r="A24" s="12">
        <v>10</v>
      </c>
      <c r="B24" s="13" t="s">
        <v>13</v>
      </c>
      <c r="C24" s="47" t="s">
        <v>93</v>
      </c>
      <c r="D24" s="47" t="s">
        <v>15</v>
      </c>
      <c r="E24" s="26" t="s">
        <v>16</v>
      </c>
      <c r="F24" s="17" t="s">
        <v>94</v>
      </c>
      <c r="G24" s="48" t="s">
        <v>95</v>
      </c>
      <c r="H24" s="44" t="s">
        <v>96</v>
      </c>
      <c r="I24" s="12">
        <f>27600/12</f>
        <v>2300</v>
      </c>
      <c r="J24" s="105" t="s">
        <v>20</v>
      </c>
      <c r="K24" s="100" t="s">
        <v>63</v>
      </c>
    </row>
    <row r="25" spans="1:11">
      <c r="A25" s="12"/>
      <c r="B25" s="13" t="s">
        <v>22</v>
      </c>
      <c r="C25" s="47" t="s">
        <v>97</v>
      </c>
      <c r="D25" s="47" t="s">
        <v>24</v>
      </c>
      <c r="E25" s="26" t="s">
        <v>25</v>
      </c>
      <c r="F25" s="17" t="s">
        <v>98</v>
      </c>
      <c r="G25" s="48" t="s">
        <v>99</v>
      </c>
      <c r="H25" s="44" t="s">
        <v>96</v>
      </c>
      <c r="I25" s="12">
        <f>22680/12</f>
        <v>1890</v>
      </c>
      <c r="J25" s="106" t="s">
        <v>20</v>
      </c>
      <c r="K25" s="101"/>
    </row>
    <row r="26" spans="1:11">
      <c r="A26" s="12">
        <v>11</v>
      </c>
      <c r="B26" s="13" t="s">
        <v>13</v>
      </c>
      <c r="C26" s="49" t="s">
        <v>100</v>
      </c>
      <c r="D26" s="49" t="s">
        <v>24</v>
      </c>
      <c r="E26" s="26" t="s">
        <v>16</v>
      </c>
      <c r="F26" s="17" t="s">
        <v>101</v>
      </c>
      <c r="G26" s="50" t="s">
        <v>102</v>
      </c>
      <c r="H26" s="50" t="s">
        <v>103</v>
      </c>
      <c r="I26" s="12">
        <f>21600/12</f>
        <v>1800</v>
      </c>
      <c r="J26" s="107" t="s">
        <v>20</v>
      </c>
      <c r="K26" s="96" t="s">
        <v>63</v>
      </c>
    </row>
    <row r="27" spans="1:11">
      <c r="A27" s="12"/>
      <c r="B27" s="13" t="s">
        <v>22</v>
      </c>
      <c r="C27" s="49" t="s">
        <v>104</v>
      </c>
      <c r="D27" s="49" t="s">
        <v>15</v>
      </c>
      <c r="E27" s="26" t="s">
        <v>25</v>
      </c>
      <c r="F27" s="17" t="s">
        <v>105</v>
      </c>
      <c r="G27" s="50" t="s">
        <v>106</v>
      </c>
      <c r="H27" s="50" t="s">
        <v>107</v>
      </c>
      <c r="I27" s="12">
        <f>24000/12</f>
        <v>2000</v>
      </c>
      <c r="J27" s="107" t="s">
        <v>20</v>
      </c>
      <c r="K27" s="97"/>
    </row>
    <row r="28" spans="1:11">
      <c r="A28" s="12"/>
      <c r="B28" s="13" t="s">
        <v>35</v>
      </c>
      <c r="C28" s="49" t="s">
        <v>108</v>
      </c>
      <c r="D28" s="49" t="s">
        <v>15</v>
      </c>
      <c r="E28" s="26" t="s">
        <v>37</v>
      </c>
      <c r="F28" s="17" t="s">
        <v>109</v>
      </c>
      <c r="G28" s="50" t="s">
        <v>30</v>
      </c>
      <c r="H28" s="50" t="s">
        <v>103</v>
      </c>
      <c r="I28" s="12"/>
      <c r="J28" s="107" t="s">
        <v>39</v>
      </c>
      <c r="K28" s="97"/>
    </row>
    <row r="29" ht="28.5" spans="1:11">
      <c r="A29" s="12">
        <v>12</v>
      </c>
      <c r="B29" s="13" t="s">
        <v>13</v>
      </c>
      <c r="C29" s="51" t="s">
        <v>110</v>
      </c>
      <c r="D29" s="51" t="s">
        <v>15</v>
      </c>
      <c r="E29" s="26" t="s">
        <v>16</v>
      </c>
      <c r="F29" s="17" t="s">
        <v>111</v>
      </c>
      <c r="G29" s="52" t="s">
        <v>112</v>
      </c>
      <c r="H29" s="52" t="s">
        <v>113</v>
      </c>
      <c r="I29" s="12">
        <f>45192/12</f>
        <v>3766</v>
      </c>
      <c r="J29" s="108" t="s">
        <v>20</v>
      </c>
      <c r="K29" s="96" t="s">
        <v>63</v>
      </c>
    </row>
    <row r="30" spans="1:11">
      <c r="A30" s="12"/>
      <c r="B30" s="13" t="s">
        <v>22</v>
      </c>
      <c r="C30" s="51" t="s">
        <v>114</v>
      </c>
      <c r="D30" s="51" t="s">
        <v>24</v>
      </c>
      <c r="E30" s="26" t="s">
        <v>25</v>
      </c>
      <c r="F30" s="17" t="s">
        <v>115</v>
      </c>
      <c r="G30" s="52" t="s">
        <v>30</v>
      </c>
      <c r="H30" s="52" t="s">
        <v>116</v>
      </c>
      <c r="I30" s="12"/>
      <c r="J30" s="108" t="s">
        <v>20</v>
      </c>
      <c r="K30" s="97"/>
    </row>
    <row r="31" spans="1:11">
      <c r="A31" s="12"/>
      <c r="B31" s="13" t="s">
        <v>35</v>
      </c>
      <c r="C31" s="51" t="s">
        <v>117</v>
      </c>
      <c r="D31" s="51" t="s">
        <v>24</v>
      </c>
      <c r="E31" s="26" t="s">
        <v>37</v>
      </c>
      <c r="F31" s="17" t="s">
        <v>118</v>
      </c>
      <c r="G31" s="52" t="s">
        <v>30</v>
      </c>
      <c r="H31" s="52" t="s">
        <v>113</v>
      </c>
      <c r="I31" s="12"/>
      <c r="J31" s="108" t="s">
        <v>39</v>
      </c>
      <c r="K31" s="97"/>
    </row>
    <row r="32" spans="1:11">
      <c r="A32" s="12">
        <v>13</v>
      </c>
      <c r="B32" s="13" t="s">
        <v>13</v>
      </c>
      <c r="C32" s="53" t="s">
        <v>119</v>
      </c>
      <c r="D32" s="54" t="s">
        <v>24</v>
      </c>
      <c r="E32" s="26" t="s">
        <v>16</v>
      </c>
      <c r="F32" s="17" t="s">
        <v>120</v>
      </c>
      <c r="G32" s="55" t="s">
        <v>121</v>
      </c>
      <c r="H32" s="44" t="s">
        <v>122</v>
      </c>
      <c r="I32" s="12">
        <f>32280/12</f>
        <v>2690</v>
      </c>
      <c r="J32" s="109" t="s">
        <v>123</v>
      </c>
      <c r="K32" s="100" t="s">
        <v>63</v>
      </c>
    </row>
    <row r="33" ht="15" spans="1:11">
      <c r="A33" s="12">
        <v>14</v>
      </c>
      <c r="B33" s="13" t="s">
        <v>13</v>
      </c>
      <c r="C33" s="56" t="s">
        <v>124</v>
      </c>
      <c r="D33" s="56" t="s">
        <v>24</v>
      </c>
      <c r="E33" s="26" t="s">
        <v>16</v>
      </c>
      <c r="F33" s="17" t="s">
        <v>125</v>
      </c>
      <c r="G33" s="57" t="s">
        <v>126</v>
      </c>
      <c r="H33" s="58" t="s">
        <v>43</v>
      </c>
      <c r="I33" s="12">
        <f>30000/12</f>
        <v>2500</v>
      </c>
      <c r="J33" s="110" t="s">
        <v>20</v>
      </c>
      <c r="K33" s="96" t="s">
        <v>44</v>
      </c>
    </row>
    <row r="34" spans="1:11">
      <c r="A34" s="12"/>
      <c r="B34" s="13" t="s">
        <v>22</v>
      </c>
      <c r="C34" s="56" t="s">
        <v>127</v>
      </c>
      <c r="D34" s="56" t="s">
        <v>15</v>
      </c>
      <c r="E34" s="26" t="s">
        <v>25</v>
      </c>
      <c r="F34" s="17" t="s">
        <v>128</v>
      </c>
      <c r="G34" s="57" t="s">
        <v>129</v>
      </c>
      <c r="H34" s="57" t="s">
        <v>130</v>
      </c>
      <c r="I34" s="12">
        <f>25000/12</f>
        <v>2083.33333333333</v>
      </c>
      <c r="J34" s="110" t="s">
        <v>20</v>
      </c>
      <c r="K34" s="97"/>
    </row>
    <row r="35" spans="1:11">
      <c r="A35" s="12"/>
      <c r="B35" s="13" t="s">
        <v>35</v>
      </c>
      <c r="C35" s="56" t="s">
        <v>131</v>
      </c>
      <c r="D35" s="56" t="s">
        <v>24</v>
      </c>
      <c r="E35" s="26" t="s">
        <v>37</v>
      </c>
      <c r="F35" s="17" t="s">
        <v>132</v>
      </c>
      <c r="G35" s="57" t="s">
        <v>30</v>
      </c>
      <c r="H35" s="57" t="s">
        <v>43</v>
      </c>
      <c r="I35" s="12"/>
      <c r="J35" s="110" t="s">
        <v>39</v>
      </c>
      <c r="K35" s="97"/>
    </row>
    <row r="36" spans="1:11">
      <c r="A36" s="12">
        <v>15</v>
      </c>
      <c r="B36" s="13" t="s">
        <v>13</v>
      </c>
      <c r="C36" s="13" t="s">
        <v>133</v>
      </c>
      <c r="D36" s="13" t="s">
        <v>15</v>
      </c>
      <c r="E36" s="26" t="s">
        <v>16</v>
      </c>
      <c r="F36" s="17" t="s">
        <v>134</v>
      </c>
      <c r="G36" s="13" t="s">
        <v>135</v>
      </c>
      <c r="H36" s="13" t="s">
        <v>136</v>
      </c>
      <c r="I36" s="12">
        <f>32344/12</f>
        <v>2695.33333333333</v>
      </c>
      <c r="J36" s="13" t="s">
        <v>39</v>
      </c>
      <c r="K36" s="111" t="s">
        <v>137</v>
      </c>
    </row>
    <row r="37" spans="1:11">
      <c r="A37" s="59">
        <v>16</v>
      </c>
      <c r="B37" s="60" t="s">
        <v>13</v>
      </c>
      <c r="C37" s="61" t="s">
        <v>138</v>
      </c>
      <c r="D37" s="61" t="s">
        <v>24</v>
      </c>
      <c r="E37" s="61" t="s">
        <v>16</v>
      </c>
      <c r="F37" s="17" t="s">
        <v>139</v>
      </c>
      <c r="G37" s="61" t="s">
        <v>30</v>
      </c>
      <c r="H37" s="61" t="s">
        <v>43</v>
      </c>
      <c r="I37" s="112"/>
      <c r="J37" s="113" t="s">
        <v>20</v>
      </c>
      <c r="K37" s="96" t="s">
        <v>44</v>
      </c>
    </row>
    <row r="38" spans="1:11">
      <c r="A38" s="59"/>
      <c r="B38" s="60" t="s">
        <v>22</v>
      </c>
      <c r="C38" s="61" t="s">
        <v>140</v>
      </c>
      <c r="D38" s="61" t="s">
        <v>15</v>
      </c>
      <c r="E38" s="61" t="s">
        <v>25</v>
      </c>
      <c r="F38" s="17" t="s">
        <v>141</v>
      </c>
      <c r="G38" s="61" t="s">
        <v>142</v>
      </c>
      <c r="H38" s="61" t="s">
        <v>143</v>
      </c>
      <c r="I38" s="112">
        <f>40000/12</f>
        <v>3333.33333333333</v>
      </c>
      <c r="J38" s="113" t="s">
        <v>20</v>
      </c>
      <c r="K38" s="97"/>
    </row>
    <row r="39" spans="1:11">
      <c r="A39" s="62">
        <v>17</v>
      </c>
      <c r="B39" s="62" t="s">
        <v>13</v>
      </c>
      <c r="C39" s="63" t="s">
        <v>144</v>
      </c>
      <c r="D39" s="63" t="s">
        <v>15</v>
      </c>
      <c r="E39" s="63" t="s">
        <v>16</v>
      </c>
      <c r="F39" s="17" t="s">
        <v>145</v>
      </c>
      <c r="G39" s="63" t="s">
        <v>146</v>
      </c>
      <c r="H39" s="63" t="s">
        <v>147</v>
      </c>
      <c r="I39" s="112">
        <f>21000/12</f>
        <v>1750</v>
      </c>
      <c r="J39" s="114" t="s">
        <v>20</v>
      </c>
      <c r="K39" s="96" t="s">
        <v>44</v>
      </c>
    </row>
    <row r="40" spans="1:11">
      <c r="A40" s="62"/>
      <c r="B40" s="62" t="s">
        <v>22</v>
      </c>
      <c r="C40" s="63" t="s">
        <v>148</v>
      </c>
      <c r="D40" s="63" t="s">
        <v>24</v>
      </c>
      <c r="E40" s="63" t="s">
        <v>25</v>
      </c>
      <c r="F40" s="17" t="s">
        <v>149</v>
      </c>
      <c r="G40" s="63" t="s">
        <v>30</v>
      </c>
      <c r="H40" s="63" t="s">
        <v>150</v>
      </c>
      <c r="I40" s="112"/>
      <c r="J40" s="114" t="s">
        <v>20</v>
      </c>
      <c r="K40" s="97"/>
    </row>
    <row r="41" spans="1:11">
      <c r="A41" s="64">
        <v>18</v>
      </c>
      <c r="B41" s="65" t="s">
        <v>13</v>
      </c>
      <c r="C41" s="66" t="s">
        <v>151</v>
      </c>
      <c r="D41" s="66" t="s">
        <v>24</v>
      </c>
      <c r="E41" s="66" t="s">
        <v>16</v>
      </c>
      <c r="F41" s="17" t="s">
        <v>152</v>
      </c>
      <c r="G41" s="66" t="s">
        <v>153</v>
      </c>
      <c r="H41" s="66" t="s">
        <v>154</v>
      </c>
      <c r="I41" s="112">
        <f>30000/12</f>
        <v>2500</v>
      </c>
      <c r="J41" s="115" t="s">
        <v>20</v>
      </c>
      <c r="K41" s="96" t="s">
        <v>155</v>
      </c>
    </row>
    <row r="42" spans="1:11">
      <c r="A42" s="64"/>
      <c r="B42" s="65" t="s">
        <v>22</v>
      </c>
      <c r="C42" s="66" t="s">
        <v>156</v>
      </c>
      <c r="D42" s="66" t="s">
        <v>15</v>
      </c>
      <c r="E42" s="66" t="s">
        <v>25</v>
      </c>
      <c r="F42" s="17" t="s">
        <v>157</v>
      </c>
      <c r="G42" s="66" t="s">
        <v>158</v>
      </c>
      <c r="H42" s="66" t="s">
        <v>154</v>
      </c>
      <c r="I42" s="112">
        <v>2500</v>
      </c>
      <c r="J42" s="115" t="s">
        <v>20</v>
      </c>
      <c r="K42" s="97"/>
    </row>
    <row r="43" spans="1:11">
      <c r="A43" s="64"/>
      <c r="B43" s="65" t="s">
        <v>35</v>
      </c>
      <c r="C43" s="66" t="s">
        <v>159</v>
      </c>
      <c r="D43" s="66" t="s">
        <v>15</v>
      </c>
      <c r="E43" s="66" t="s">
        <v>37</v>
      </c>
      <c r="F43" s="17" t="s">
        <v>160</v>
      </c>
      <c r="G43" s="66"/>
      <c r="H43" s="66" t="s">
        <v>154</v>
      </c>
      <c r="I43" s="112"/>
      <c r="J43" s="115" t="s">
        <v>39</v>
      </c>
      <c r="K43" s="97"/>
    </row>
    <row r="44" spans="1:11">
      <c r="A44" s="67">
        <v>19</v>
      </c>
      <c r="B44" s="68" t="s">
        <v>13</v>
      </c>
      <c r="C44" s="68" t="s">
        <v>161</v>
      </c>
      <c r="D44" s="67" t="s">
        <v>15</v>
      </c>
      <c r="E44" s="68" t="s">
        <v>16</v>
      </c>
      <c r="F44" s="17" t="s">
        <v>162</v>
      </c>
      <c r="G44" s="68" t="s">
        <v>163</v>
      </c>
      <c r="H44" s="68" t="s">
        <v>164</v>
      </c>
      <c r="I44" s="112">
        <f>68000/12</f>
        <v>5666.66666666667</v>
      </c>
      <c r="J44" s="116" t="s">
        <v>20</v>
      </c>
      <c r="K44" s="96" t="s">
        <v>155</v>
      </c>
    </row>
    <row r="45" spans="1:11">
      <c r="A45" s="67"/>
      <c r="B45" s="68" t="s">
        <v>22</v>
      </c>
      <c r="C45" s="68" t="s">
        <v>165</v>
      </c>
      <c r="D45" s="67" t="s">
        <v>24</v>
      </c>
      <c r="E45" s="68" t="s">
        <v>25</v>
      </c>
      <c r="F45" s="17" t="s">
        <v>166</v>
      </c>
      <c r="G45" s="67"/>
      <c r="H45" s="68" t="s">
        <v>164</v>
      </c>
      <c r="I45" s="112"/>
      <c r="J45" s="116" t="s">
        <v>20</v>
      </c>
      <c r="K45" s="97"/>
    </row>
    <row r="46" spans="1:11">
      <c r="A46" s="67"/>
      <c r="B46" s="69" t="s">
        <v>35</v>
      </c>
      <c r="C46" s="68" t="s">
        <v>167</v>
      </c>
      <c r="D46" s="67" t="s">
        <v>24</v>
      </c>
      <c r="E46" s="70" t="s">
        <v>37</v>
      </c>
      <c r="F46" s="17" t="s">
        <v>168</v>
      </c>
      <c r="G46" s="67"/>
      <c r="H46" s="68" t="s">
        <v>164</v>
      </c>
      <c r="I46" s="112"/>
      <c r="J46" s="117" t="s">
        <v>39</v>
      </c>
      <c r="K46" s="97"/>
    </row>
    <row r="47" spans="1:11">
      <c r="A47" s="33">
        <v>20</v>
      </c>
      <c r="B47" s="34" t="s">
        <v>13</v>
      </c>
      <c r="C47" s="71" t="s">
        <v>169</v>
      </c>
      <c r="D47" s="34" t="s">
        <v>24</v>
      </c>
      <c r="E47" s="34" t="s">
        <v>16</v>
      </c>
      <c r="F47" s="17" t="s">
        <v>170</v>
      </c>
      <c r="G47" s="72"/>
      <c r="H47" s="73" t="s">
        <v>164</v>
      </c>
      <c r="I47" s="112"/>
      <c r="J47" s="118" t="s">
        <v>20</v>
      </c>
      <c r="K47" s="96" t="s">
        <v>155</v>
      </c>
    </row>
    <row r="48" spans="1:11">
      <c r="A48" s="33"/>
      <c r="B48" s="34" t="s">
        <v>22</v>
      </c>
      <c r="C48" s="71" t="s">
        <v>171</v>
      </c>
      <c r="D48" s="34" t="s">
        <v>15</v>
      </c>
      <c r="E48" s="34" t="s">
        <v>25</v>
      </c>
      <c r="F48" s="17" t="s">
        <v>172</v>
      </c>
      <c r="G48" s="72" t="s">
        <v>173</v>
      </c>
      <c r="H48" s="73" t="s">
        <v>174</v>
      </c>
      <c r="I48" s="112">
        <f>68900/12</f>
        <v>5741.66666666667</v>
      </c>
      <c r="J48" s="118" t="s">
        <v>20</v>
      </c>
      <c r="K48" s="97"/>
    </row>
    <row r="49" spans="1:11">
      <c r="A49" s="33"/>
      <c r="B49" s="34" t="s">
        <v>35</v>
      </c>
      <c r="C49" s="71" t="s">
        <v>175</v>
      </c>
      <c r="D49" s="34" t="s">
        <v>15</v>
      </c>
      <c r="E49" s="34" t="s">
        <v>37</v>
      </c>
      <c r="F49" s="17" t="s">
        <v>176</v>
      </c>
      <c r="G49" s="72"/>
      <c r="H49" s="73" t="s">
        <v>164</v>
      </c>
      <c r="I49" s="112"/>
      <c r="J49" s="118" t="s">
        <v>39</v>
      </c>
      <c r="K49" s="97"/>
    </row>
    <row r="50" spans="1:11">
      <c r="A50" s="74">
        <v>21</v>
      </c>
      <c r="B50" s="74" t="s">
        <v>13</v>
      </c>
      <c r="C50" s="74" t="s">
        <v>177</v>
      </c>
      <c r="D50" s="74" t="s">
        <v>24</v>
      </c>
      <c r="E50" s="74" t="s">
        <v>16</v>
      </c>
      <c r="F50" s="17" t="s">
        <v>178</v>
      </c>
      <c r="G50" s="74" t="s">
        <v>179</v>
      </c>
      <c r="H50" s="74" t="s">
        <v>164</v>
      </c>
      <c r="I50" s="112">
        <f>28800/12</f>
        <v>2400</v>
      </c>
      <c r="J50" s="119" t="s">
        <v>58</v>
      </c>
      <c r="K50" s="96" t="s">
        <v>155</v>
      </c>
    </row>
    <row r="51" spans="1:11">
      <c r="A51" s="75">
        <v>22</v>
      </c>
      <c r="B51" s="76" t="s">
        <v>13</v>
      </c>
      <c r="C51" s="77" t="s">
        <v>180</v>
      </c>
      <c r="D51" s="77" t="s">
        <v>24</v>
      </c>
      <c r="E51" s="76" t="s">
        <v>41</v>
      </c>
      <c r="F51" s="17" t="s">
        <v>181</v>
      </c>
      <c r="G51" s="78" t="s">
        <v>182</v>
      </c>
      <c r="H51" s="79" t="s">
        <v>183</v>
      </c>
      <c r="I51" s="112">
        <f>30000/12</f>
        <v>2500</v>
      </c>
      <c r="J51" s="120" t="s">
        <v>39</v>
      </c>
      <c r="K51" s="96" t="s">
        <v>155</v>
      </c>
    </row>
    <row r="52" spans="1:11">
      <c r="A52" s="80">
        <v>23</v>
      </c>
      <c r="B52" s="81" t="s">
        <v>13</v>
      </c>
      <c r="C52" s="82" t="s">
        <v>184</v>
      </c>
      <c r="D52" s="82" t="s">
        <v>15</v>
      </c>
      <c r="E52" s="81" t="s">
        <v>16</v>
      </c>
      <c r="F52" s="17" t="s">
        <v>185</v>
      </c>
      <c r="G52" s="83" t="s">
        <v>186</v>
      </c>
      <c r="H52" s="83" t="s">
        <v>183</v>
      </c>
      <c r="I52" s="112">
        <f>27600/12</f>
        <v>2300</v>
      </c>
      <c r="J52" s="120" t="s">
        <v>39</v>
      </c>
      <c r="K52" s="96" t="s">
        <v>155</v>
      </c>
    </row>
    <row r="53" spans="1:11">
      <c r="A53" s="84">
        <v>24</v>
      </c>
      <c r="B53" s="85" t="s">
        <v>13</v>
      </c>
      <c r="C53" s="86" t="s">
        <v>187</v>
      </c>
      <c r="D53" s="86" t="s">
        <v>15</v>
      </c>
      <c r="E53" s="86" t="s">
        <v>16</v>
      </c>
      <c r="F53" s="17" t="s">
        <v>188</v>
      </c>
      <c r="G53" s="86" t="s">
        <v>189</v>
      </c>
      <c r="H53" s="86" t="s">
        <v>190</v>
      </c>
      <c r="I53" s="112">
        <f>25000/12</f>
        <v>2083.33333333333</v>
      </c>
      <c r="J53" s="86" t="s">
        <v>39</v>
      </c>
      <c r="K53" s="96" t="s">
        <v>155</v>
      </c>
    </row>
    <row r="54" spans="1:11">
      <c r="A54" s="26">
        <v>25</v>
      </c>
      <c r="B54" s="26" t="s">
        <v>13</v>
      </c>
      <c r="C54" s="26" t="s">
        <v>191</v>
      </c>
      <c r="D54" s="26" t="s">
        <v>15</v>
      </c>
      <c r="E54" s="26" t="s">
        <v>16</v>
      </c>
      <c r="F54" s="17" t="s">
        <v>192</v>
      </c>
      <c r="G54" s="26"/>
      <c r="H54" s="26" t="s">
        <v>193</v>
      </c>
      <c r="I54" s="26">
        <v>2000</v>
      </c>
      <c r="J54" s="26" t="s">
        <v>58</v>
      </c>
      <c r="K54" s="100" t="s">
        <v>194</v>
      </c>
    </row>
    <row r="55" spans="1:11">
      <c r="A55" s="87">
        <v>26</v>
      </c>
      <c r="B55" s="87" t="s">
        <v>13</v>
      </c>
      <c r="C55" s="87" t="s">
        <v>195</v>
      </c>
      <c r="D55" s="87" t="s">
        <v>15</v>
      </c>
      <c r="E55" s="34" t="s">
        <v>16</v>
      </c>
      <c r="F55" s="17" t="s">
        <v>196</v>
      </c>
      <c r="G55" s="88" t="s">
        <v>197</v>
      </c>
      <c r="H55" s="88" t="s">
        <v>198</v>
      </c>
      <c r="I55" s="112">
        <f>33600/12</f>
        <v>2800</v>
      </c>
      <c r="J55" s="116" t="s">
        <v>20</v>
      </c>
      <c r="K55" s="96" t="s">
        <v>194</v>
      </c>
    </row>
    <row r="56" spans="1:11">
      <c r="A56" s="87"/>
      <c r="B56" s="89" t="s">
        <v>22</v>
      </c>
      <c r="C56" s="87" t="s">
        <v>199</v>
      </c>
      <c r="D56" s="87" t="s">
        <v>24</v>
      </c>
      <c r="E56" s="34" t="s">
        <v>25</v>
      </c>
      <c r="F56" s="17" t="s">
        <v>200</v>
      </c>
      <c r="G56" s="88" t="s">
        <v>201</v>
      </c>
      <c r="H56" s="88" t="s">
        <v>198</v>
      </c>
      <c r="I56" s="112">
        <f>26400/12</f>
        <v>2200</v>
      </c>
      <c r="J56" s="116" t="s">
        <v>20</v>
      </c>
      <c r="K56" s="97"/>
    </row>
    <row r="57" spans="1:11">
      <c r="A57" s="87"/>
      <c r="B57" s="90" t="s">
        <v>35</v>
      </c>
      <c r="C57" s="87" t="s">
        <v>202</v>
      </c>
      <c r="D57" s="87" t="s">
        <v>15</v>
      </c>
      <c r="E57" s="34" t="s">
        <v>37</v>
      </c>
      <c r="F57" s="17" t="s">
        <v>203</v>
      </c>
      <c r="G57" s="88" t="s">
        <v>204</v>
      </c>
      <c r="H57" s="88" t="s">
        <v>198</v>
      </c>
      <c r="I57" s="112"/>
      <c r="J57" s="117" t="s">
        <v>39</v>
      </c>
      <c r="K57" s="97"/>
    </row>
    <row r="58" spans="1:11">
      <c r="A58" s="87"/>
      <c r="B58" s="90" t="s">
        <v>205</v>
      </c>
      <c r="C58" s="91" t="s">
        <v>206</v>
      </c>
      <c r="D58" s="92" t="s">
        <v>15</v>
      </c>
      <c r="E58" s="34" t="s">
        <v>37</v>
      </c>
      <c r="F58" s="17" t="s">
        <v>207</v>
      </c>
      <c r="G58" s="88" t="s">
        <v>204</v>
      </c>
      <c r="H58" s="88" t="s">
        <v>198</v>
      </c>
      <c r="I58" s="112"/>
      <c r="J58" s="117" t="s">
        <v>39</v>
      </c>
      <c r="K58" s="97"/>
    </row>
  </sheetData>
  <mergeCells count="36">
    <mergeCell ref="A1:J1"/>
    <mergeCell ref="A2:J2"/>
    <mergeCell ref="A4:A5"/>
    <mergeCell ref="A6:A8"/>
    <mergeCell ref="A9:A11"/>
    <mergeCell ref="A12:A13"/>
    <mergeCell ref="A16:A17"/>
    <mergeCell ref="A18:A20"/>
    <mergeCell ref="A21:A23"/>
    <mergeCell ref="A24:A25"/>
    <mergeCell ref="A26:A28"/>
    <mergeCell ref="A29:A31"/>
    <mergeCell ref="A33:A35"/>
    <mergeCell ref="A37:A38"/>
    <mergeCell ref="A39:A40"/>
    <mergeCell ref="A41:A43"/>
    <mergeCell ref="A44:A46"/>
    <mergeCell ref="A47:A49"/>
    <mergeCell ref="A55:A58"/>
    <mergeCell ref="K4:K5"/>
    <mergeCell ref="K6:K8"/>
    <mergeCell ref="K9:K11"/>
    <mergeCell ref="K12:K13"/>
    <mergeCell ref="K16:K17"/>
    <mergeCell ref="K18:K20"/>
    <mergeCell ref="K21:K23"/>
    <mergeCell ref="K24:K25"/>
    <mergeCell ref="K26:K28"/>
    <mergeCell ref="K29:K31"/>
    <mergeCell ref="K33:K35"/>
    <mergeCell ref="K37:K38"/>
    <mergeCell ref="K39:K40"/>
    <mergeCell ref="K41:K43"/>
    <mergeCell ref="K44:K46"/>
    <mergeCell ref="K47:K49"/>
    <mergeCell ref="K55:K5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2018-10-29T00:55:09Z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