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<sst xmlns="http://schemas.openxmlformats.org/spreadsheetml/2006/main" count="123">
  <si>
    <t>西安市保障性住房（限价房）资格联审信息表第000批（原表）</t>
  </si>
  <si>
    <t>基本信息（未央区 第 140 批 共 13 户，计 26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</si>
  <si>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</si>
  <si>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</si>
  <si>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</si>
  <si>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</si>
  <si>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</si>
  <si>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</si>
  <si>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</si>
  <si>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</si>
  <si>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</si>
  <si>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</si>
  <si>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</si>
  <si>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曹兴妮</t>
  </si>
  <si>
    <t>女</t>
  </si>
  <si>
    <t>本人</t>
  </si>
  <si>
    <t>610625****11270225</t>
  </si>
  <si>
    <t>志丹县永宁镇人民政府</t>
  </si>
  <si>
    <t>草滩100号</t>
  </si>
  <si>
    <t>离异</t>
  </si>
  <si>
    <t>未央湖</t>
  </si>
  <si>
    <t>孔维佳</t>
  </si>
  <si>
    <t>男</t>
  </si>
  <si>
    <t>610523****07041012</t>
  </si>
  <si>
    <t>青岛啤酒西安汉斯集团有限公司</t>
  </si>
  <si>
    <t>未央区啤酒路1号付1号</t>
  </si>
  <si>
    <t>已婚</t>
  </si>
  <si>
    <t>大明宫</t>
  </si>
  <si>
    <t>成员1</t>
  </si>
  <si>
    <t>任娜</t>
  </si>
  <si>
    <t>配偶</t>
  </si>
  <si>
    <t>610523****05061063</t>
  </si>
  <si>
    <t>中国银行咸阳支行</t>
  </si>
  <si>
    <t>陕西省咸阳市秦都区胜利街6号内</t>
  </si>
  <si>
    <t>成员2</t>
  </si>
  <si>
    <t>孔硕楠</t>
  </si>
  <si>
    <t>子女</t>
  </si>
  <si>
    <t>610112****11212511</t>
  </si>
  <si>
    <t>上学</t>
  </si>
  <si>
    <t>未婚</t>
  </si>
  <si>
    <t>****</t>
  </si>
  <si>
    <t>武秀花</t>
  </si>
  <si>
    <t>612129****04030448</t>
  </si>
  <si>
    <t>澄合矿务局董矿小学</t>
  </si>
  <si>
    <r>
      <rPr>
        <sz val="12"/>
        <color indexed="8"/>
        <rFont val="宋体"/>
        <charset val="134"/>
      </rPr>
      <t>西安市未央区仪凤巷3</t>
    </r>
    <r>
      <rPr>
        <sz val="12"/>
        <color indexed="8"/>
        <rFont val="宋体"/>
        <charset val="134"/>
      </rPr>
      <t>81号</t>
    </r>
  </si>
  <si>
    <t>武国平</t>
  </si>
  <si>
    <t>612129****02160439</t>
  </si>
  <si>
    <t>澄合矿务局权矿</t>
  </si>
  <si>
    <r>
      <rPr>
        <sz val="12"/>
        <color indexed="8"/>
        <rFont val="宋体"/>
        <charset val="134"/>
      </rPr>
      <t>西安市未央区仪凤巷38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号</t>
    </r>
  </si>
  <si>
    <t>师二军</t>
  </si>
  <si>
    <t>612731****07120279</t>
  </si>
  <si>
    <t>西安嘉百列网络科技有限公司</t>
  </si>
  <si>
    <t>秦震坤</t>
  </si>
  <si>
    <t>610402****08061237</t>
  </si>
  <si>
    <t>陕西港青旅国际旅行社</t>
  </si>
  <si>
    <t>未央湖沁园小区</t>
  </si>
  <si>
    <t>李显</t>
  </si>
  <si>
    <t>610122****0803341X</t>
  </si>
  <si>
    <t>西安核设备有限公司</t>
  </si>
  <si>
    <t>西安市未央区渭滨街19号16楼2单元3层3号</t>
  </si>
  <si>
    <t>谭家</t>
  </si>
  <si>
    <t>田葱</t>
  </si>
  <si>
    <t>610122****03053443</t>
  </si>
  <si>
    <t>西安供电局城北分局</t>
  </si>
  <si>
    <t>西安市蓝田县史家寨村第二村民小组18号</t>
  </si>
  <si>
    <t>李嘉轩</t>
  </si>
  <si>
    <t>610122****04243417</t>
  </si>
  <si>
    <t>王海荣</t>
  </si>
  <si>
    <t>610402****10261210</t>
  </si>
  <si>
    <t>无</t>
  </si>
  <si>
    <t>西安市未央区凤城五路5号</t>
  </si>
  <si>
    <t>董庆</t>
  </si>
  <si>
    <t>632800****10050028</t>
  </si>
  <si>
    <t>咸阳纺织集团有限公司二分厂</t>
  </si>
  <si>
    <t>咸阳市秦都区渭阳西路嘉阳小区</t>
  </si>
  <si>
    <t>张浩</t>
  </si>
  <si>
    <t>610528****10174214</t>
  </si>
  <si>
    <t>西安天元合成材料有限公司</t>
  </si>
  <si>
    <t>谭家派出所</t>
  </si>
  <si>
    <t>9</t>
  </si>
  <si>
    <t>李晓</t>
  </si>
  <si>
    <t>610632****07111027</t>
  </si>
  <si>
    <t>陕西省崔家沟监狱</t>
  </si>
  <si>
    <t>西安市未央区方新璐9号金府广场5栋1单元13层5号</t>
  </si>
  <si>
    <t>未央宫</t>
  </si>
  <si>
    <t>10</t>
  </si>
  <si>
    <t>马周周</t>
  </si>
  <si>
    <t>622825****09202410</t>
  </si>
  <si>
    <t>陕西互赢聚兴电子商务有限公司</t>
  </si>
  <si>
    <t>西安市未央宫派出所</t>
  </si>
  <si>
    <t>马小艳</t>
  </si>
  <si>
    <t>622825****1212242x</t>
  </si>
  <si>
    <t>打零工</t>
  </si>
  <si>
    <t>甘肃省正宁县三嘉派出所</t>
  </si>
  <si>
    <t>马莹莹</t>
  </si>
  <si>
    <t>622825****10152464</t>
  </si>
  <si>
    <t>成员3</t>
  </si>
  <si>
    <t>马文博</t>
  </si>
  <si>
    <t>621025****09092414</t>
  </si>
  <si>
    <t>付雷刚</t>
  </si>
  <si>
    <t>610629****02170056</t>
  </si>
  <si>
    <t>中软国际科技有限公司</t>
  </si>
  <si>
    <t>未央宫小白杨</t>
  </si>
  <si>
    <t>葛云侠</t>
  </si>
  <si>
    <t>610632****09043225</t>
  </si>
  <si>
    <t>延安市秦关街道范家塬</t>
  </si>
  <si>
    <t>付程锦</t>
  </si>
  <si>
    <t>610112****07153517</t>
  </si>
  <si>
    <t>12</t>
  </si>
  <si>
    <t>朱磊</t>
  </si>
  <si>
    <t>610622****08110114</t>
  </si>
  <si>
    <t>西安市西城出租汽车有限公司</t>
  </si>
  <si>
    <t>未央区未央宫街道青门新区</t>
  </si>
  <si>
    <t>13</t>
  </si>
  <si>
    <t>李俊妮</t>
  </si>
  <si>
    <t>610522****12285023</t>
  </si>
  <si>
    <t>陕西中洲房地产土地评估测绘有限责任公司</t>
  </si>
  <si>
    <t>海旭东</t>
  </si>
  <si>
    <t>220802****04142119</t>
  </si>
  <si>
    <t>陕西新恒房地产评估有限公司</t>
  </si>
  <si>
    <t>吉林省白城市洮北区长庆街道七委一组</t>
  </si>
  <si>
    <t>海铎</t>
  </si>
  <si>
    <t>220802****01281511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</si>
</sst>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5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3" borderId="4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3" fillId="8" borderId="6" applyNumberFormat="0" applyAlignment="0" applyProtection="0">
      <alignment vertical="center"/>
    </xf>
    <xf numFmtId="0" fontId="44" fillId="31" borderId="10" applyNumberForma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1" fillId="2" borderId="1" xfId="84" applyNumberFormat="1" applyFont="1" applyFill="1" applyBorder="1" applyAlignment="1">
      <alignment horizontal="center" vertical="center" wrapText="1"/>
    </xf>
    <xf numFmtId="0" fontId="2" fillId="2" borderId="1" xfId="84" applyFont="1" applyFill="1" applyBorder="1" applyAlignment="1">
      <alignment horizontal="center" vertical="center" wrapText="1"/>
    </xf>
    <xf numFmtId="0" fontId="3" fillId="2" borderId="1" xfId="84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83" applyFont="1" applyBorder="1" applyAlignment="1">
      <alignment horizontal="center" vertical="center"/>
    </xf>
    <xf numFmtId="0" fontId="8" fillId="0" borderId="1" xfId="8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54" applyFont="1" applyBorder="1" applyAlignment="1">
      <alignment horizontal="center" vertical="center"/>
    </xf>
    <xf numFmtId="0" fontId="11" fillId="0" borderId="1" xfId="54" applyFont="1" applyBorder="1" applyAlignment="1">
      <alignment horizontal="center" vertical="center"/>
    </xf>
    <xf numFmtId="0" fontId="8" fillId="0" borderId="1" xfId="54" applyFont="1" applyBorder="1" applyAlignment="1">
      <alignment horizontal="center" vertical="center"/>
    </xf>
    <xf numFmtId="49" fontId="12" fillId="0" borderId="1" xfId="68" applyNumberFormat="1" applyFont="1" applyBorder="1" applyAlignment="1">
      <alignment horizontal="center" vertical="center"/>
    </xf>
    <xf numFmtId="0" fontId="13" fillId="0" borderId="1" xfId="68" applyFont="1" applyBorder="1" applyAlignment="1">
      <alignment horizontal="center" vertical="center"/>
    </xf>
    <xf numFmtId="49" fontId="14" fillId="0" borderId="1" xfId="79" applyNumberFormat="1" applyFont="1" applyBorder="1" applyAlignment="1">
      <alignment horizontal="center" vertical="center" wrapText="1"/>
    </xf>
    <xf numFmtId="49" fontId="0" fillId="0" borderId="1" xfId="79" applyNumberFormat="1" applyBorder="1" applyAlignment="1">
      <alignment horizontal="center" vertical="center"/>
    </xf>
    <xf numFmtId="0" fontId="10" fillId="0" borderId="1" xfId="68" applyFont="1" applyBorder="1" applyAlignment="1">
      <alignment horizontal="center" vertical="center"/>
    </xf>
    <xf numFmtId="0" fontId="15" fillId="0" borderId="1" xfId="68" applyFont="1" applyBorder="1" applyAlignment="1">
      <alignment horizontal="center" vertical="center"/>
    </xf>
    <xf numFmtId="49" fontId="0" fillId="0" borderId="1" xfId="79" applyNumberFormat="1" applyFont="1" applyBorder="1" applyAlignment="1">
      <alignment horizontal="center" vertical="center" wrapText="1"/>
    </xf>
    <xf numFmtId="49" fontId="16" fillId="0" borderId="1" xfId="7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13" applyNumberFormat="1" applyFont="1" applyBorder="1" applyAlignment="1">
      <alignment horizontal="center" vertical="center"/>
    </xf>
    <xf numFmtId="49" fontId="10" fillId="0" borderId="1" xfId="13" applyNumberFormat="1" applyFont="1" applyBorder="1" applyAlignment="1">
      <alignment horizontal="center" vertical="center"/>
    </xf>
    <xf numFmtId="49" fontId="10" fillId="0" borderId="1" xfId="81" applyNumberFormat="1" applyFont="1" applyBorder="1" applyAlignment="1">
      <alignment horizontal="center" vertical="center"/>
    </xf>
    <xf numFmtId="0" fontId="11" fillId="0" borderId="1" xfId="21" applyFont="1" applyBorder="1" applyAlignment="1">
      <alignment horizontal="center" vertical="center"/>
    </xf>
    <xf numFmtId="0" fontId="7" fillId="0" borderId="1" xfId="21" applyFont="1" applyBorder="1" applyAlignment="1">
      <alignment horizontal="center" vertical="center"/>
    </xf>
    <xf numFmtId="0" fontId="8" fillId="0" borderId="1" xfId="21" applyFont="1" applyBorder="1" applyAlignment="1">
      <alignment horizontal="center" vertical="center"/>
    </xf>
    <xf numFmtId="0" fontId="11" fillId="0" borderId="1" xfId="59" applyFont="1" applyBorder="1" applyAlignment="1">
      <alignment horizontal="center" vertical="center"/>
    </xf>
    <xf numFmtId="0" fontId="7" fillId="0" borderId="1" xfId="59" applyFont="1" applyBorder="1" applyAlignment="1">
      <alignment horizontal="center" vertical="center"/>
    </xf>
    <xf numFmtId="0" fontId="8" fillId="0" borderId="1" xfId="59" applyFont="1" applyBorder="1" applyAlignment="1">
      <alignment horizontal="center" vertical="center"/>
    </xf>
    <xf numFmtId="0" fontId="20" fillId="0" borderId="1" xfId="62" applyFont="1" applyFill="1" applyBorder="1" applyAlignment="1">
      <alignment horizontal="center" vertical="center"/>
    </xf>
    <xf numFmtId="0" fontId="20" fillId="0" borderId="1" xfId="64" applyFont="1" applyFill="1" applyBorder="1" applyAlignment="1">
      <alignment horizontal="center" vertical="center" wrapText="1"/>
    </xf>
    <xf numFmtId="0" fontId="11" fillId="0" borderId="1" xfId="38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49" fontId="0" fillId="0" borderId="1" xfId="74" applyNumberFormat="1" applyBorder="1" applyAlignment="1">
      <alignment horizontal="center" vertical="center"/>
    </xf>
    <xf numFmtId="0" fontId="21" fillId="0" borderId="1" xfId="74" applyFont="1" applyFill="1" applyBorder="1" applyAlignment="1">
      <alignment horizontal="center" vertical="center"/>
    </xf>
    <xf numFmtId="0" fontId="22" fillId="0" borderId="1" xfId="74" applyFont="1" applyFill="1" applyBorder="1" applyAlignment="1">
      <alignment horizontal="center" vertical="center"/>
    </xf>
    <xf numFmtId="0" fontId="22" fillId="0" borderId="1" xfId="74" applyFont="1" applyFill="1" applyBorder="1" applyAlignment="1">
      <alignment horizontal="center" vertical="center" wrapText="1"/>
    </xf>
    <xf numFmtId="49" fontId="0" fillId="0" borderId="1" xfId="29" applyNumberFormat="1" applyBorder="1" applyAlignment="1">
      <alignment horizontal="center" vertical="center"/>
    </xf>
    <xf numFmtId="0" fontId="21" fillId="0" borderId="1" xfId="29" applyFont="1" applyFill="1" applyBorder="1" applyAlignment="1">
      <alignment horizontal="center" vertical="center"/>
    </xf>
    <xf numFmtId="0" fontId="21" fillId="0" borderId="1" xfId="29" applyFont="1" applyBorder="1" applyAlignment="1">
      <alignment horizontal="center" vertical="center"/>
    </xf>
    <xf numFmtId="0" fontId="22" fillId="0" borderId="1" xfId="29" applyFont="1" applyBorder="1" applyAlignment="1">
      <alignment horizontal="center" vertical="center"/>
    </xf>
    <xf numFmtId="0" fontId="22" fillId="0" borderId="1" xfId="29" applyFont="1" applyBorder="1" applyAlignment="1">
      <alignment horizontal="center" vertical="center" wrapText="1"/>
    </xf>
    <xf numFmtId="0" fontId="0" fillId="0" borderId="1" xfId="71" applyBorder="1" applyAlignment="1">
      <alignment horizontal="center"/>
    </xf>
    <xf numFmtId="0" fontId="22" fillId="0" borderId="1" xfId="71" applyFont="1" applyBorder="1" applyAlignment="1">
      <alignment horizontal="center" vertical="center"/>
    </xf>
    <xf numFmtId="0" fontId="14" fillId="0" borderId="1" xfId="7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75" applyNumberFormat="1" applyBorder="1" applyAlignment="1">
      <alignment horizontal="center" vertical="center"/>
    </xf>
    <xf numFmtId="0" fontId="0" fillId="0" borderId="1" xfId="75" applyBorder="1" applyAlignment="1">
      <alignment horizontal="center"/>
    </xf>
    <xf numFmtId="49" fontId="0" fillId="0" borderId="1" xfId="77" applyNumberFormat="1" applyBorder="1" applyAlignment="1">
      <alignment horizontal="center" vertical="center"/>
    </xf>
    <xf numFmtId="0" fontId="0" fillId="0" borderId="1" xfId="77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8" fillId="0" borderId="1" xfId="58" applyFont="1" applyBorder="1" applyAlignment="1">
      <alignment horizontal="center" vertical="center"/>
    </xf>
    <xf numFmtId="0" fontId="8" fillId="0" borderId="1" xfId="60" applyFont="1" applyBorder="1" applyAlignment="1">
      <alignment horizontal="center" vertical="center"/>
    </xf>
    <xf numFmtId="0" fontId="11" fillId="0" borderId="1" xfId="66" applyFont="1" applyFill="1" applyBorder="1" applyAlignment="1">
      <alignment horizontal="center" vertical="center" wrapText="1"/>
    </xf>
    <xf numFmtId="0" fontId="20" fillId="0" borderId="1" xfId="66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center" vertical="center" wrapText="1"/>
    </xf>
    <xf numFmtId="0" fontId="11" fillId="0" borderId="1" xfId="30" applyFont="1" applyFill="1" applyBorder="1" applyAlignment="1">
      <alignment horizontal="center" vertical="center" wrapText="1"/>
    </xf>
    <xf numFmtId="0" fontId="22" fillId="0" borderId="1" xfId="18" applyFont="1" applyFill="1" applyBorder="1" applyAlignment="1">
      <alignment horizontal="center" vertical="center"/>
    </xf>
    <xf numFmtId="0" fontId="0" fillId="0" borderId="1" xfId="76" applyBorder="1" applyAlignment="1">
      <alignment horizontal="center"/>
    </xf>
    <xf numFmtId="0" fontId="0" fillId="0" borderId="1" xfId="78" applyBorder="1" applyAlignment="1">
      <alignment horizontal="center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常规 25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22" xfId="63"/>
    <cellStyle name="常规 18" xfId="64"/>
    <cellStyle name="常规 23" xfId="65"/>
    <cellStyle name="常规 19" xfId="66"/>
    <cellStyle name="常规 24" xfId="67"/>
    <cellStyle name="常规 2" xfId="68"/>
    <cellStyle name="常规 32" xfId="69"/>
    <cellStyle name="常规 27" xfId="70"/>
    <cellStyle name="常规 33" xfId="71"/>
    <cellStyle name="常规 28" xfId="72"/>
    <cellStyle name="常规 34" xfId="73"/>
    <cellStyle name="常规 29" xfId="74"/>
    <cellStyle name="常规 35" xfId="75"/>
    <cellStyle name="常规 36" xfId="76"/>
    <cellStyle name="常规 37" xfId="77"/>
    <cellStyle name="常规 38" xfId="78"/>
    <cellStyle name="常规 4" xfId="79"/>
    <cellStyle name="常规 5" xfId="80"/>
    <cellStyle name="常规 7" xfId="81"/>
    <cellStyle name="常规 8" xfId="82"/>
    <cellStyle name="常规 9" xfId="83"/>
    <cellStyle name="常规_莲湖区12批60户联审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33" sqref="G33"/>
    </sheetView>
  </sheetViews>
  <sheetFormatPr defaultColWidth="9" defaultRowHeight="14.25"/>
  <cols>
    <col min="1" max="5" width="9" style="1"/>
    <col min="6" max="6" width="20.5" style="2" customWidth="1"/>
    <col min="7" max="7" width="40.12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7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0" t="s">
        <v>11</v>
      </c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8">
        <f>41700/12</f>
        <v>3475</v>
      </c>
      <c r="J4" s="61" t="s">
        <v>19</v>
      </c>
      <c r="K4" s="54" t="s">
        <v>20</v>
      </c>
    </row>
    <row r="5" spans="1:11">
      <c r="A5" s="8">
        <v>2</v>
      </c>
      <c r="B5" s="9" t="s">
        <v>12</v>
      </c>
      <c r="C5" s="16" t="s">
        <v>21</v>
      </c>
      <c r="D5" s="17" t="s">
        <v>22</v>
      </c>
      <c r="E5" s="12" t="s">
        <v>15</v>
      </c>
      <c r="F5" s="13" t="s">
        <v>23</v>
      </c>
      <c r="G5" s="18" t="s">
        <v>24</v>
      </c>
      <c r="H5" s="19" t="s">
        <v>25</v>
      </c>
      <c r="I5" s="8">
        <f>66672/12</f>
        <v>5556</v>
      </c>
      <c r="J5" s="62" t="s">
        <v>26</v>
      </c>
      <c r="K5" s="54" t="s">
        <v>27</v>
      </c>
    </row>
    <row r="6" spans="1:11">
      <c r="A6" s="8"/>
      <c r="B6" s="12" t="s">
        <v>28</v>
      </c>
      <c r="C6" s="20" t="s">
        <v>29</v>
      </c>
      <c r="D6" s="21" t="s">
        <v>14</v>
      </c>
      <c r="E6" s="12" t="s">
        <v>30</v>
      </c>
      <c r="F6" s="13" t="s">
        <v>31</v>
      </c>
      <c r="G6" s="22" t="s">
        <v>32</v>
      </c>
      <c r="H6" s="19" t="s">
        <v>33</v>
      </c>
      <c r="I6" s="8">
        <f>45336/12</f>
        <v>3778</v>
      </c>
      <c r="J6" s="62" t="s">
        <v>26</v>
      </c>
      <c r="K6" s="55"/>
    </row>
    <row r="7" spans="1:11">
      <c r="A7" s="8"/>
      <c r="B7" s="12" t="s">
        <v>34</v>
      </c>
      <c r="C7" s="21" t="s">
        <v>35</v>
      </c>
      <c r="D7" s="21" t="s">
        <v>22</v>
      </c>
      <c r="E7" s="12" t="s">
        <v>36</v>
      </c>
      <c r="F7" s="13" t="s">
        <v>37</v>
      </c>
      <c r="G7" s="23" t="s">
        <v>38</v>
      </c>
      <c r="H7" s="19" t="s">
        <v>25</v>
      </c>
      <c r="I7" s="8"/>
      <c r="J7" s="62" t="s">
        <v>39</v>
      </c>
      <c r="K7" s="55"/>
    </row>
    <row r="8" hidden="1" customHeight="1" spans="1:11">
      <c r="A8" s="24">
        <v>4</v>
      </c>
      <c r="B8" s="25" t="s">
        <v>12</v>
      </c>
      <c r="C8" s="25"/>
      <c r="D8" s="26"/>
      <c r="E8" s="26" t="s">
        <v>15</v>
      </c>
      <c r="F8" s="13" t="s">
        <v>40</v>
      </c>
      <c r="G8" s="27"/>
      <c r="H8" s="24"/>
      <c r="I8" s="24"/>
      <c r="J8" s="26"/>
      <c r="K8" s="63"/>
    </row>
    <row r="9" spans="1:11">
      <c r="A9" s="8">
        <v>3</v>
      </c>
      <c r="B9" s="9" t="s">
        <v>12</v>
      </c>
      <c r="C9" s="28" t="s">
        <v>41</v>
      </c>
      <c r="D9" s="29" t="s">
        <v>14</v>
      </c>
      <c r="E9" s="12" t="s">
        <v>15</v>
      </c>
      <c r="F9" s="13" t="s">
        <v>42</v>
      </c>
      <c r="G9" s="30" t="s">
        <v>43</v>
      </c>
      <c r="H9" s="30" t="s">
        <v>44</v>
      </c>
      <c r="I9" s="8">
        <f>50400/12</f>
        <v>4200</v>
      </c>
      <c r="J9" s="62" t="s">
        <v>26</v>
      </c>
      <c r="K9" s="54" t="s">
        <v>27</v>
      </c>
    </row>
    <row r="10" spans="1:11">
      <c r="A10" s="8"/>
      <c r="B10" s="12" t="s">
        <v>28</v>
      </c>
      <c r="C10" s="29" t="s">
        <v>45</v>
      </c>
      <c r="D10" s="29" t="s">
        <v>22</v>
      </c>
      <c r="E10" s="12" t="s">
        <v>30</v>
      </c>
      <c r="F10" s="13" t="s">
        <v>46</v>
      </c>
      <c r="G10" s="30" t="s">
        <v>47</v>
      </c>
      <c r="H10" s="30" t="s">
        <v>48</v>
      </c>
      <c r="I10" s="8">
        <f>31359/12</f>
        <v>2613.25</v>
      </c>
      <c r="J10" s="62" t="s">
        <v>26</v>
      </c>
      <c r="K10" s="55"/>
    </row>
    <row r="11" spans="1:11">
      <c r="A11" s="31">
        <v>4</v>
      </c>
      <c r="B11" s="32" t="s">
        <v>12</v>
      </c>
      <c r="C11" s="32" t="s">
        <v>49</v>
      </c>
      <c r="D11" s="33" t="s">
        <v>22</v>
      </c>
      <c r="E11" s="33" t="s">
        <v>15</v>
      </c>
      <c r="F11" s="13" t="s">
        <v>50</v>
      </c>
      <c r="G11" s="31" t="s">
        <v>51</v>
      </c>
      <c r="H11" s="33" t="s">
        <v>18</v>
      </c>
      <c r="I11" s="55">
        <f>33600/12</f>
        <v>2800</v>
      </c>
      <c r="J11" s="64" t="s">
        <v>39</v>
      </c>
      <c r="K11" s="54" t="s">
        <v>20</v>
      </c>
    </row>
    <row r="12" spans="1:11">
      <c r="A12" s="34">
        <v>5</v>
      </c>
      <c r="B12" s="35" t="s">
        <v>12</v>
      </c>
      <c r="C12" s="35" t="s">
        <v>52</v>
      </c>
      <c r="D12" s="36" t="s">
        <v>22</v>
      </c>
      <c r="E12" s="36" t="s">
        <v>15</v>
      </c>
      <c r="F12" s="13" t="s">
        <v>53</v>
      </c>
      <c r="G12" s="34" t="s">
        <v>54</v>
      </c>
      <c r="H12" s="36" t="s">
        <v>55</v>
      </c>
      <c r="I12" s="55">
        <f>36000/12</f>
        <v>3000</v>
      </c>
      <c r="J12" s="65" t="s">
        <v>39</v>
      </c>
      <c r="K12" s="54" t="s">
        <v>20</v>
      </c>
    </row>
    <row r="13" spans="1:11">
      <c r="A13" s="8">
        <v>6</v>
      </c>
      <c r="B13" s="9" t="s">
        <v>12</v>
      </c>
      <c r="C13" s="37" t="s">
        <v>56</v>
      </c>
      <c r="D13" s="37" t="s">
        <v>22</v>
      </c>
      <c r="E13" s="12" t="s">
        <v>15</v>
      </c>
      <c r="F13" s="13" t="s">
        <v>57</v>
      </c>
      <c r="G13" s="38" t="s">
        <v>58</v>
      </c>
      <c r="H13" s="38" t="s">
        <v>59</v>
      </c>
      <c r="I13" s="55">
        <f>74500/12</f>
        <v>6208.33333333333</v>
      </c>
      <c r="J13" s="66" t="s">
        <v>26</v>
      </c>
      <c r="K13" s="54" t="s">
        <v>60</v>
      </c>
    </row>
    <row r="14" spans="1:11">
      <c r="A14" s="8"/>
      <c r="B14" s="12" t="s">
        <v>28</v>
      </c>
      <c r="C14" s="37" t="s">
        <v>61</v>
      </c>
      <c r="D14" s="37" t="s">
        <v>14</v>
      </c>
      <c r="E14" s="12" t="s">
        <v>30</v>
      </c>
      <c r="F14" s="13" t="s">
        <v>62</v>
      </c>
      <c r="G14" s="38" t="s">
        <v>63</v>
      </c>
      <c r="H14" s="38" t="s">
        <v>64</v>
      </c>
      <c r="I14" s="55">
        <f>33000/12</f>
        <v>2750</v>
      </c>
      <c r="J14" s="66" t="s">
        <v>26</v>
      </c>
      <c r="K14" s="55"/>
    </row>
    <row r="15" spans="1:11">
      <c r="A15" s="8"/>
      <c r="B15" s="12" t="s">
        <v>34</v>
      </c>
      <c r="C15" s="37" t="s">
        <v>65</v>
      </c>
      <c r="D15" s="37" t="s">
        <v>22</v>
      </c>
      <c r="E15" s="12" t="s">
        <v>36</v>
      </c>
      <c r="F15" s="13" t="s">
        <v>66</v>
      </c>
      <c r="G15" s="38"/>
      <c r="H15" s="38" t="s">
        <v>59</v>
      </c>
      <c r="I15" s="55"/>
      <c r="J15" s="67" t="s">
        <v>39</v>
      </c>
      <c r="K15" s="55"/>
    </row>
    <row r="16" spans="1:11">
      <c r="A16" s="8">
        <v>7</v>
      </c>
      <c r="B16" s="9" t="s">
        <v>12</v>
      </c>
      <c r="C16" s="39" t="s">
        <v>67</v>
      </c>
      <c r="D16" s="39" t="s">
        <v>22</v>
      </c>
      <c r="E16" s="12" t="s">
        <v>15</v>
      </c>
      <c r="F16" s="13" t="s">
        <v>68</v>
      </c>
      <c r="G16" s="40" t="s">
        <v>69</v>
      </c>
      <c r="H16" s="40" t="s">
        <v>70</v>
      </c>
      <c r="I16" s="55"/>
      <c r="J16" s="68" t="s">
        <v>26</v>
      </c>
      <c r="K16" s="54" t="s">
        <v>60</v>
      </c>
    </row>
    <row r="17" spans="1:11">
      <c r="A17" s="8"/>
      <c r="B17" s="12" t="s">
        <v>28</v>
      </c>
      <c r="C17" s="39" t="s">
        <v>71</v>
      </c>
      <c r="D17" s="39" t="s">
        <v>14</v>
      </c>
      <c r="E17" s="12" t="s">
        <v>30</v>
      </c>
      <c r="F17" s="13" t="s">
        <v>72</v>
      </c>
      <c r="G17" s="40" t="s">
        <v>73</v>
      </c>
      <c r="H17" s="40" t="s">
        <v>74</v>
      </c>
      <c r="I17" s="55">
        <f>43000/12</f>
        <v>3583.33333333333</v>
      </c>
      <c r="J17" s="68" t="s">
        <v>26</v>
      </c>
      <c r="K17" s="55"/>
    </row>
    <row r="18" spans="1:11">
      <c r="A18" s="31">
        <v>8</v>
      </c>
      <c r="B18" s="32" t="s">
        <v>12</v>
      </c>
      <c r="C18" s="41" t="s">
        <v>75</v>
      </c>
      <c r="D18" s="41" t="s">
        <v>22</v>
      </c>
      <c r="E18" s="41" t="s">
        <v>15</v>
      </c>
      <c r="F18" s="13" t="s">
        <v>76</v>
      </c>
      <c r="G18" s="41" t="s">
        <v>77</v>
      </c>
      <c r="H18" s="41" t="s">
        <v>78</v>
      </c>
      <c r="I18" s="55">
        <f>45000/12</f>
        <v>3750</v>
      </c>
      <c r="J18" s="69" t="s">
        <v>39</v>
      </c>
      <c r="K18" s="54" t="s">
        <v>60</v>
      </c>
    </row>
    <row r="19" spans="1:11">
      <c r="A19" s="42" t="s">
        <v>79</v>
      </c>
      <c r="B19" s="43" t="s">
        <v>12</v>
      </c>
      <c r="C19" s="43" t="s">
        <v>80</v>
      </c>
      <c r="D19" s="44" t="s">
        <v>14</v>
      </c>
      <c r="E19" s="44" t="s">
        <v>15</v>
      </c>
      <c r="F19" s="13" t="s">
        <v>81</v>
      </c>
      <c r="G19" s="45" t="s">
        <v>82</v>
      </c>
      <c r="H19" s="45" t="s">
        <v>83</v>
      </c>
      <c r="I19" s="55">
        <f>46791.72/12</f>
        <v>3899.31</v>
      </c>
      <c r="J19" s="70" t="s">
        <v>39</v>
      </c>
      <c r="K19" s="54" t="s">
        <v>84</v>
      </c>
    </row>
    <row r="20" spans="1:11">
      <c r="A20" s="46" t="s">
        <v>85</v>
      </c>
      <c r="B20" s="47" t="s">
        <v>12</v>
      </c>
      <c r="C20" s="48" t="s">
        <v>86</v>
      </c>
      <c r="D20" s="49" t="s">
        <v>22</v>
      </c>
      <c r="E20" s="48" t="s">
        <v>15</v>
      </c>
      <c r="F20" s="13" t="s">
        <v>87</v>
      </c>
      <c r="G20" s="50" t="s">
        <v>88</v>
      </c>
      <c r="H20" s="50" t="s">
        <v>89</v>
      </c>
      <c r="I20" s="55">
        <f>90000/12</f>
        <v>7500</v>
      </c>
      <c r="J20" s="68" t="s">
        <v>26</v>
      </c>
      <c r="K20" s="54" t="s">
        <v>84</v>
      </c>
    </row>
    <row r="21" spans="1:11">
      <c r="A21" s="46"/>
      <c r="B21" s="49" t="s">
        <v>28</v>
      </c>
      <c r="C21" s="49" t="s">
        <v>90</v>
      </c>
      <c r="D21" s="49" t="s">
        <v>14</v>
      </c>
      <c r="E21" s="48" t="s">
        <v>30</v>
      </c>
      <c r="F21" s="13" t="s">
        <v>91</v>
      </c>
      <c r="G21" s="50" t="s">
        <v>92</v>
      </c>
      <c r="H21" s="50" t="s">
        <v>93</v>
      </c>
      <c r="I21" s="55">
        <f>21600/12</f>
        <v>1800</v>
      </c>
      <c r="J21" s="68" t="s">
        <v>26</v>
      </c>
      <c r="K21" s="55"/>
    </row>
    <row r="22" spans="1:11">
      <c r="A22" s="46"/>
      <c r="B22" s="49" t="s">
        <v>34</v>
      </c>
      <c r="C22" s="49" t="s">
        <v>94</v>
      </c>
      <c r="D22" s="49" t="s">
        <v>14</v>
      </c>
      <c r="E22" s="49" t="s">
        <v>36</v>
      </c>
      <c r="F22" s="13" t="s">
        <v>95</v>
      </c>
      <c r="G22" s="50" t="s">
        <v>69</v>
      </c>
      <c r="H22" s="50" t="s">
        <v>93</v>
      </c>
      <c r="I22" s="55"/>
      <c r="J22" s="69" t="s">
        <v>39</v>
      </c>
      <c r="K22" s="55"/>
    </row>
    <row r="23" spans="1:11">
      <c r="A23" s="46"/>
      <c r="B23" s="48" t="s">
        <v>96</v>
      </c>
      <c r="C23" s="48" t="s">
        <v>97</v>
      </c>
      <c r="D23" s="49" t="s">
        <v>22</v>
      </c>
      <c r="E23" s="48" t="s">
        <v>36</v>
      </c>
      <c r="F23" s="13" t="s">
        <v>98</v>
      </c>
      <c r="G23" s="50" t="s">
        <v>69</v>
      </c>
      <c r="H23" s="50" t="s">
        <v>93</v>
      </c>
      <c r="I23" s="55"/>
      <c r="J23" s="70" t="s">
        <v>39</v>
      </c>
      <c r="K23" s="55"/>
    </row>
    <row r="24" spans="1:11">
      <c r="A24" s="8">
        <v>11</v>
      </c>
      <c r="B24" s="9" t="s">
        <v>12</v>
      </c>
      <c r="C24" s="51" t="s">
        <v>99</v>
      </c>
      <c r="D24" s="51" t="s">
        <v>22</v>
      </c>
      <c r="E24" s="52" t="s">
        <v>15</v>
      </c>
      <c r="F24" s="13" t="s">
        <v>100</v>
      </c>
      <c r="G24" s="51" t="s">
        <v>101</v>
      </c>
      <c r="H24" s="53" t="s">
        <v>102</v>
      </c>
      <c r="I24" s="55">
        <f>35000/12</f>
        <v>2916.66666666667</v>
      </c>
      <c r="J24" s="68" t="s">
        <v>26</v>
      </c>
      <c r="K24" s="54" t="s">
        <v>84</v>
      </c>
    </row>
    <row r="25" spans="1:11">
      <c r="A25" s="8"/>
      <c r="B25" s="12" t="s">
        <v>28</v>
      </c>
      <c r="C25" s="54" t="s">
        <v>103</v>
      </c>
      <c r="D25" s="54" t="s">
        <v>14</v>
      </c>
      <c r="E25" s="48" t="s">
        <v>30</v>
      </c>
      <c r="F25" s="13" t="s">
        <v>104</v>
      </c>
      <c r="G25" s="55"/>
      <c r="H25" s="54" t="s">
        <v>105</v>
      </c>
      <c r="I25" s="55"/>
      <c r="J25" s="68" t="s">
        <v>26</v>
      </c>
      <c r="K25" s="55"/>
    </row>
    <row r="26" spans="1:11">
      <c r="A26" s="8"/>
      <c r="B26" s="12" t="s">
        <v>34</v>
      </c>
      <c r="C26" s="54" t="s">
        <v>106</v>
      </c>
      <c r="D26" s="54" t="s">
        <v>22</v>
      </c>
      <c r="E26" s="49" t="s">
        <v>36</v>
      </c>
      <c r="F26" s="13" t="s">
        <v>107</v>
      </c>
      <c r="G26" s="55"/>
      <c r="H26" s="53" t="s">
        <v>102</v>
      </c>
      <c r="I26" s="55"/>
      <c r="J26" s="69" t="s">
        <v>39</v>
      </c>
      <c r="K26" s="55"/>
    </row>
    <row r="27" spans="1:11">
      <c r="A27" s="56" t="s">
        <v>108</v>
      </c>
      <c r="B27" s="57" t="s">
        <v>12</v>
      </c>
      <c r="C27" s="57" t="s">
        <v>109</v>
      </c>
      <c r="D27" s="57" t="s">
        <v>22</v>
      </c>
      <c r="E27" s="57" t="s">
        <v>15</v>
      </c>
      <c r="F27" s="13" t="s">
        <v>110</v>
      </c>
      <c r="G27" s="57" t="s">
        <v>111</v>
      </c>
      <c r="H27" s="57" t="s">
        <v>112</v>
      </c>
      <c r="I27" s="55">
        <f>38400/12</f>
        <v>3200</v>
      </c>
      <c r="J27" s="71" t="s">
        <v>39</v>
      </c>
      <c r="K27" s="54" t="s">
        <v>84</v>
      </c>
    </row>
    <row r="28" spans="1:11">
      <c r="A28" s="58" t="s">
        <v>113</v>
      </c>
      <c r="B28" s="59" t="s">
        <v>12</v>
      </c>
      <c r="C28" s="59" t="s">
        <v>114</v>
      </c>
      <c r="D28" s="59" t="s">
        <v>14</v>
      </c>
      <c r="E28" s="59" t="s">
        <v>15</v>
      </c>
      <c r="F28" s="13" t="s">
        <v>115</v>
      </c>
      <c r="G28" s="59" t="s">
        <v>116</v>
      </c>
      <c r="H28" s="59" t="s">
        <v>112</v>
      </c>
      <c r="I28" s="55">
        <f>38400/12</f>
        <v>3200</v>
      </c>
      <c r="J28" s="72" t="s">
        <v>26</v>
      </c>
      <c r="K28" s="54" t="s">
        <v>84</v>
      </c>
    </row>
    <row r="29" spans="1:11">
      <c r="A29" s="58"/>
      <c r="B29" s="59" t="s">
        <v>28</v>
      </c>
      <c r="C29" s="59" t="s">
        <v>117</v>
      </c>
      <c r="D29" s="59" t="s">
        <v>22</v>
      </c>
      <c r="E29" s="59" t="s">
        <v>30</v>
      </c>
      <c r="F29" s="13" t="s">
        <v>118</v>
      </c>
      <c r="G29" s="59" t="s">
        <v>119</v>
      </c>
      <c r="H29" s="59" t="s">
        <v>120</v>
      </c>
      <c r="I29" s="55">
        <f>44400/12</f>
        <v>3700</v>
      </c>
      <c r="J29" s="72" t="s">
        <v>26</v>
      </c>
      <c r="K29" s="55"/>
    </row>
    <row r="30" spans="1:11">
      <c r="A30" s="58"/>
      <c r="B30" s="59" t="s">
        <v>34</v>
      </c>
      <c r="C30" s="59" t="s">
        <v>121</v>
      </c>
      <c r="D30" s="59" t="s">
        <v>22</v>
      </c>
      <c r="E30" s="59" t="s">
        <v>36</v>
      </c>
      <c r="F30" s="13" t="s">
        <v>122</v>
      </c>
      <c r="G30" s="59"/>
      <c r="H30" s="59" t="s">
        <v>112</v>
      </c>
      <c r="I30" s="55"/>
      <c r="J30" s="72" t="s">
        <v>39</v>
      </c>
      <c r="K30" s="55"/>
    </row>
  </sheetData>
  <mergeCells count="16">
    <mergeCell ref="A1:J1"/>
    <mergeCell ref="A2:J2"/>
    <mergeCell ref="A5:A7"/>
    <mergeCell ref="A9:A10"/>
    <mergeCell ref="A13:A15"/>
    <mergeCell ref="A16:A17"/>
    <mergeCell ref="A20:A23"/>
    <mergeCell ref="A24:A26"/>
    <mergeCell ref="A28:A30"/>
    <mergeCell ref="K5:K7"/>
    <mergeCell ref="K9:K10"/>
    <mergeCell ref="K13:K15"/>
    <mergeCell ref="K16:K17"/>
    <mergeCell ref="K20:K23"/>
    <mergeCell ref="K24:K26"/>
    <mergeCell ref="K28:K3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2018-09-07T07:19:04Z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